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ables/table3.xml" ContentType="application/vnd.openxmlformats-officedocument.spreadsheetml.table+xml"/>
  <Override PartName="/xl/worksheets/sheet9.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e6fbec48b91467d" /></Relationships>
</file>

<file path=xl/workbook.xml><?xml version="1.0" encoding="utf-8"?>
<x:workbook xmlns:x="http://schemas.openxmlformats.org/spreadsheetml/2006/main">
  <x:sheets>
    <x:sheet xmlns:r="http://schemas.openxmlformats.org/officeDocument/2006/relationships" name="Readout" sheetId="1" r:id="R2ae1eeea520c42d9"/>
    <x:sheet xmlns:r="http://schemas.openxmlformats.org/officeDocument/2006/relationships" name="Bill calculator" sheetId="2" r:id="Rbd7cb34572a44cec"/>
    <x:sheet xmlns:r="http://schemas.openxmlformats.org/officeDocument/2006/relationships" name="Owners" sheetId="3" r:id="Rb0082466c5a34b0b"/>
    <x:sheet xmlns:r="http://schemas.openxmlformats.org/officeDocument/2006/relationships" name="CCN registry" sheetId="4" r:id="R6822f53994ed4fef"/>
    <x:sheet xmlns:r="http://schemas.openxmlformats.org/officeDocument/2006/relationships" name="FMV transactions" sheetId="5" r:id="R38c7787304b8437c"/>
    <x:sheet xmlns:r="http://schemas.openxmlformats.org/officeDocument/2006/relationships" name="Quality" sheetId="6" r:id="Rdd0401c5873148bb"/>
    <x:sheet xmlns:r="http://schemas.openxmlformats.org/officeDocument/2006/relationships" name="Quality annual" sheetId="7" r:id="R8cf0a4ef76534133"/>
    <x:sheet xmlns:r="http://schemas.openxmlformats.org/officeDocument/2006/relationships" name="Quality records" sheetId="8" r:id="R1bfa61a2da4442b4"/>
    <x:sheet xmlns:r="http://schemas.openxmlformats.org/officeDocument/2006/relationships" name="Sources and methods" sheetId="9" r:id="R61d5dfc0c09f4aa7"/>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yyyy-mm-dd"/>
    <x:numFmt numFmtId="201" formatCode="0.###"/>
    <x:numFmt numFmtId="202" formatCode="#,##0"/>
    <x:numFmt numFmtId="203" formatCode="0.0%;(0.0%);0.0%"/>
    <x:numFmt numFmtId="204" formatCode="$#,##0.00;($#,##0.00);$0.00"/>
    <x:numFmt numFmtId="205" formatCode="$#,##0.00"/>
    <x:numFmt numFmtId="206" formatCode="0.00"/>
    <x:numFmt numFmtId="207" formatCode="0.0%"/>
    <x:numFmt numFmtId="208" formatCode="$#,##0;($#,##0);$0"/>
    <x:numFmt numFmtId="209" formatCode="$#,##0"/>
  </x:numFmts>
  <x:fonts count="6">
    <x:font>
      <x:sz val="11"/>
      <x:name val="Carlito"/>
    </x:font>
    <x:font>
      <x:sz val="10"/>
      <x:color rgb="FF1F2933"/>
      <x:name val="Arial"/>
    </x:font>
    <x:font>
      <x:b/>
      <x:sz val="15"/>
      <x:color rgb="FF17364A"/>
      <x:name val="Arial"/>
    </x:font>
    <x:font>
      <x:sz val="10"/>
      <x:color rgb="FF5B6770"/>
      <x:name val="Arial"/>
    </x:font>
    <x:font>
      <x:b/>
      <x:sz val="10"/>
      <x:color rgb="FFFFFFFF"/>
      <x:name val="Arial"/>
    </x:font>
    <x:font>
      <x:b/>
      <x:sz val="10"/>
      <x:color rgb="FF17364A"/>
      <x:name val="Arial"/>
    </x:font>
  </x:fonts>
  <x:fills count="7">
    <x:fill>
      <x:patternFill patternType="none"/>
    </x:fill>
    <x:fill>
      <x:patternFill patternType="gray125"/>
    </x:fill>
    <x:fill>
      <x:patternFill patternType="solid">
        <x:fgColor rgb="FFFFFFFF"/>
      </x:patternFill>
    </x:fill>
    <x:fill>
      <x:patternFill patternType="solid">
        <x:fgColor rgb="FF17364A"/>
      </x:patternFill>
    </x:fill>
    <x:fill>
      <x:patternFill patternType="solid">
        <x:fgColor rgb="FFEAF1F4"/>
      </x:patternFill>
    </x:fill>
    <x:fill>
      <x:patternFill patternType="solid">
        <x:fgColor rgb="FFF5F8FA"/>
      </x:patternFill>
    </x:fill>
    <x:fill>
      <x:patternFill patternType="solid">
        <x:fgColor rgb="FFFFF1C7"/>
      </x:patternFill>
    </x:fill>
  </x:fills>
  <x:borders count="3">
    <x:border>
      <x:left/>
      <x:right/>
      <x:top/>
      <x:bottom/>
      <x:diagonal/>
    </x:border>
    <x:border>
      <x:left/>
      <x:right/>
      <x:top/>
      <x:bottom style="thin">
        <x:color rgb="FF17364A"/>
      </x:bottom>
      <x:diagonal/>
    </x:border>
    <x:border>
      <x:left/>
      <x:right/>
      <x:top style="thin">
        <x:color rgb="FF17364A"/>
      </x:top>
      <x:bottom/>
      <x:diagonal/>
    </x:border>
  </x:borders>
  <x:cellStyleXfs count="1">
    <x:xf numFmtId="0" fontId="0" fillId="0" borderId="0"/>
  </x:cellStyleXfs>
  <x:cellXfs count="50">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200" fontId="1" fillId="2" borderId="0" xfId="0" applyNumberFormat="1" applyFont="1" applyFill="1" applyBorder="1" applyAlignment="1">
      <x:alignment vertical="center"/>
    </x:xf>
    <x:xf numFmtId="201" fontId="1" fillId="2"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202" fontId="1" fillId="2" borderId="0" xfId="0" applyNumberFormat="1" applyFont="1" applyFill="1" applyBorder="1" applyAlignment="1">
      <x:alignment vertical="center"/>
    </x:xf>
    <x:xf numFmtId="203"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202" fontId="1" fillId="2"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3" fontId="1" fillId="5" borderId="0" xfId="0" applyNumberFormat="1" applyFont="1" applyFill="1" applyBorder="1" applyAlignment="1">
      <x:alignment vertical="center" wrapText="1"/>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4" fillId="6" borderId="0" xfId="0" applyNumberFormat="1" applyFont="1" applyFill="1" applyBorder="1" applyAlignment="1">
      <x:alignment horizontal="center" vertical="center" wrapText="1"/>
    </x:xf>
    <x:xf numFmtId="202" fontId="1" fillId="6" borderId="0" xfId="0" applyNumberFormat="1" applyFont="1" applyFill="1" applyBorder="1" applyAlignment="1">
      <x:alignment vertical="center" wrapText="1"/>
    </x:xf>
    <x:xf numFmtId="0" fontId="5" fillId="6" borderId="0" xfId="0" applyNumberFormat="1" applyFont="1" applyFill="1" applyBorder="1" applyAlignment="1">
      <x:alignment horizontal="center" vertical="center" wrapText="1"/>
    </x:xf>
    <x:xf numFmtId="200" fontId="0" fillId="0" borderId="0" xfId="0" applyNumberFormat="1" applyFont="1" applyFill="1" applyBorder="1"/>
    <x:xf numFmtId="0"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0" fontId="1" fillId="6" borderId="0" xfId="0" applyNumberFormat="1" applyFont="1" applyFill="1" applyBorder="1" applyAlignment="1">
      <x:alignment vertical="center"/>
    </x:xf>
    <x:xf numFmtId="0" fontId="2" fillId="6" borderId="0" xfId="0" applyNumberFormat="1" applyFont="1" applyFill="1" applyBorder="1" applyAlignment="1">
      <x:alignment vertical="center"/>
    </x:xf>
    <x:xf numFmtId="202" fontId="2" fillId="6" borderId="0" xfId="0" applyNumberFormat="1" applyFont="1" applyFill="1" applyBorder="1" applyAlignment="1">
      <x:alignment vertical="center"/>
    </x:xf>
    <x:xf numFmtId="204" fontId="1" fillId="2" borderId="0" xfId="0" applyNumberFormat="1" applyFont="1" applyFill="1" applyBorder="1" applyAlignment="1">
      <x:alignment vertical="center" wrapText="1"/>
    </x:xf>
    <x:xf numFmtId="205" fontId="1" fillId="2" borderId="0" xfId="0" applyNumberFormat="1" applyFont="1" applyFill="1" applyBorder="1" applyAlignment="1">
      <x:alignment vertical="center" wrapText="1"/>
    </x:xf>
    <x:xf numFmtId="204" fontId="1" fillId="5" borderId="0" xfId="0" applyNumberFormat="1" applyFont="1" applyFill="1" applyBorder="1" applyAlignment="1">
      <x:alignment vertical="center" wrapText="1"/>
    </x:xf>
    <x:xf numFmtId="205" fontId="1" fillId="5" borderId="0" xfId="0" applyNumberFormat="1" applyFont="1" applyFill="1" applyBorder="1" applyAlignment="1">
      <x:alignment vertical="center" wrapText="1"/>
    </x:xf>
    <x:xf numFmtId="206" fontId="1" fillId="2" borderId="0" xfId="0" applyNumberFormat="1" applyFont="1" applyFill="1" applyBorder="1" applyAlignment="1">
      <x:alignment vertical="center" wrapText="1"/>
    </x:xf>
    <x:xf numFmtId="207" fontId="1" fillId="2" borderId="0" xfId="0" applyNumberFormat="1" applyFont="1" applyFill="1" applyBorder="1" applyAlignment="1">
      <x:alignment vertical="center" wrapText="1"/>
    </x:xf>
    <x:xf numFmtId="0" fontId="5" fillId="2" borderId="2" xfId="0" applyNumberFormat="1" applyFont="1" applyFill="1" applyBorder="1" applyAlignment="1">
      <x:alignment vertical="center"/>
    </x:xf>
    <x:xf numFmtId="208" fontId="1" fillId="2" borderId="0" xfId="0" applyNumberFormat="1" applyFont="1" applyFill="1" applyBorder="1" applyAlignment="1">
      <x:alignment vertical="center"/>
    </x:xf>
    <x:xf numFmtId="208" fontId="5" fillId="2" borderId="2" xfId="0" applyNumberFormat="1" applyFont="1" applyFill="1" applyBorder="1" applyAlignment="1">
      <x:alignment vertical="center"/>
    </x:xf>
    <x:xf numFmtId="209" fontId="1" fillId="2" borderId="0" xfId="0" applyNumberFormat="1" applyFont="1" applyFill="1" applyBorder="1" applyAlignment="1">
      <x:alignment vertical="center"/>
    </x:xf>
    <x:xf numFmtId="208" fontId="1" fillId="2" borderId="0" xfId="0" applyNumberFormat="1" applyFont="1" applyFill="1" applyBorder="1" applyAlignment="1">
      <x:alignment vertical="center" wrapText="1"/>
    </x:xf>
    <x:xf numFmtId="209" fontId="1" fillId="2" borderId="0" xfId="0" applyNumberFormat="1" applyFont="1" applyFill="1" applyBorder="1" applyAlignment="1">
      <x:alignment vertical="center" wrapText="1"/>
    </x:xf>
    <x:xf numFmtId="208" fontId="1" fillId="6"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7cca9050e294258" /><Relationship Type="http://schemas.openxmlformats.org/officeDocument/2006/relationships/theme" Target="/xl/theme/theme1.xml" Id="R5e13473ca52e4a71" /><Relationship Type="http://schemas.openxmlformats.org/officeDocument/2006/relationships/sharedStrings" Target="/xl/sharedStrings.xml" Id="R31ca42d405d84713" /><Relationship Type="http://schemas.openxmlformats.org/officeDocument/2006/relationships/worksheet" Target="/xl/worksheets/sheet1.xml" Id="R2ae1eeea520c42d9" /><Relationship Type="http://schemas.openxmlformats.org/officeDocument/2006/relationships/worksheet" Target="/xl/worksheets/sheet2.xml" Id="Rbd7cb34572a44cec" /><Relationship Type="http://schemas.openxmlformats.org/officeDocument/2006/relationships/worksheet" Target="/xl/worksheets/sheet3.xml" Id="Rb0082466c5a34b0b" /><Relationship Type="http://schemas.openxmlformats.org/officeDocument/2006/relationships/worksheet" Target="/xl/worksheets/sheet4.xml" Id="R6822f53994ed4fef" /><Relationship Type="http://schemas.openxmlformats.org/officeDocument/2006/relationships/worksheet" Target="/xl/worksheets/sheet5.xml" Id="R38c7787304b8437c" /><Relationship Type="http://schemas.openxmlformats.org/officeDocument/2006/relationships/worksheet" Target="/xl/worksheets/sheet6.xml" Id="Rdd0401c5873148bb" /><Relationship Type="http://schemas.openxmlformats.org/officeDocument/2006/relationships/worksheet" Target="/xl/worksheets/sheet7.xml" Id="R8cf0a4ef76534133" /><Relationship Type="http://schemas.openxmlformats.org/officeDocument/2006/relationships/worksheet" Target="/xl/worksheets/sheet8.xml" Id="R1bfa61a2da4442b4" /><Relationship Type="http://schemas.openxmlformats.org/officeDocument/2006/relationships/worksheet" Target="/xl/worksheets/sheet9.xml" Id="R61d5dfc0c09f4aa7" /></Relationships>
</file>

<file path=xl/tables/table1.xml><?xml version="1.0" encoding="utf-8"?>
<x:table xmlns:x="http://schemas.openxmlformats.org/spreadsheetml/2006/main" id="2" name="OwnerPlatforms" displayName="OwnerPlatforms" ref="A5:L16" headerRowCount="1" totalsRowCount="0" totalsRowShown="0">
  <x:tableColumns count="12">
    <x:tableColumn id="1" name="Group"/>
    <x:tableColumn id="2" name="Texas platform"/>
    <x:tableColumn id="3" name="Capital / owner type"/>
    <x:tableColumn id="4" name="Highest verified owner"/>
    <x:tableColumn id="5" name="Verified ownership chain"/>
    <x:tableColumn id="6" name="Confidence / limit"/>
    <x:tableColumn id="7" name="Legal operating entities"/>
    <x:tableColumn id="8" name="Matched CCNs"/>
    <x:tableColumn id="9" name="Status / transaction caveat"/>
    <x:tableColumn id="10" name="Column10"/>
    <x:tableColumn id="11" name="Source URLs"/>
    <x:tableColumn id="12" name="Source IDs"/>
  </x:tableColumns>
  <x:tableStyleInfo name="TableStyleMedium2" showFirstColumn="0" showLastColumn="0" showRowStripes="1" showColumnStripes="0"/>
</x:table>
</file>

<file path=xl/tables/table2.xml><?xml version="1.0" encoding="utf-8"?>
<x:table xmlns:x="http://schemas.openxmlformats.org/spreadsheetml/2006/main" id="3" name="CcnRegistry" displayName="CcnRegistry" ref="A6:W464" headerRowCount="1" totalsRowCount="0" totalsRowShown="0">
  <x:tableColumns count="23">
    <x:tableColumn id="1" name="CCN"/>
    <x:tableColumn id="2" name="Type"/>
    <x:tableColumn id="3" name="Legal utility name(s)"/>
    <x:tableColumn id="4" name="Documented platform"/>
    <x:tableColumn id="5" name="Ownership resolution"/>
    <x:tableColumn id="6" name="Capital / owner type"/>
    <x:tableColumn id="7" name="Parent / sponsor"/>
    <x:tableColumn id="8" name="Ownership source IDs"/>
    <x:tableColumn id="9" name="Notes / exceptions"/>
    <x:tableColumn id="10" name="All counties"/>
    <x:tableColumn id="11" name="Primary counties"/>
    <x:tableColumn id="12" name="DBA names"/>
    <x:tableColumn id="13" name="Responsible organizations"/>
    <x:tableColumn id="14" name="Group ID"/>
    <x:tableColumn id="15" name="Active status"/>
    <x:tableColumn id="16" name="Connections (unknown)"/>
    <x:tableColumn id="17" name="Original registry rows"/>
    <x:tableColumn id="18" name="Registry updated"/>
    <x:tableColumn id="19" name="Retrieved"/>
    <x:tableColumn id="20" name="Local research ID"/>
    <x:tableColumn id="21" name="Column21"/>
    <x:tableColumn id="22" name="Source ID"/>
    <x:tableColumn id="23" name="Source URL"/>
  </x:tableColumns>
  <x:tableStyleInfo name="TableStyleMedium2" showFirstColumn="0" showLastColumn="0" showRowStripes="1" showColumnStripes="0"/>
</x:table>
</file>

<file path=xl/tables/table3.xml><?xml version="1.0" encoding="utf-8"?>
<x:table xmlns:x="http://schemas.openxmlformats.org/spreadsheetml/2006/main" id="1" name="QualityRecords" displayName="QualityRecords" ref="A6:S560" headerRowCount="1" totalsRowCount="0" totalsRowShown="0">
  <x:tableColumns count="19">
    <x:tableColumn id="1" name="PWSID"/>
    <x:tableColumn id="2" name="Violation ID"/>
    <x:tableColumn id="3" name="Onset date"/>
    <x:tableColumn id="4" name="End date"/>
    <x:tableColumn id="5" name="Health based?"/>
    <x:tableColumn id="6" name="Category"/>
    <x:tableColumn id="7" name="Contaminant code"/>
    <x:tableColumn id="8" name="Recorded value"/>
    <x:tableColumn id="9" name="Unit"/>
    <x:tableColumn id="10" name="Federal MCL text"/>
    <x:tableColumn id="11" name="Status"/>
    <x:tableColumn id="12" name="Return to compliance"/>
    <x:tableColumn id="13" name="First reported"/>
    <x:tableColumn id="14" name="Last reported"/>
    <x:tableColumn id="15" name="Date anomaly"/>
    <x:tableColumn id="16" name="Snapshot"/>
    <x:tableColumn id="17" name="Violation code"/>
    <x:tableColumn id="18" name="Rule code"/>
    <x:tableColumn id="19" name="End date source marker"/>
  </x:tableColumns>
  <x:tableStyleInfo name="TableStyleMedium2" showFirstColumn="0" showLastColumn="0" showRowStripes="1" showColumnStripes="0"/>
</x:table>
</file>

<file path=xl/tables/table4.xml><?xml version="1.0" encoding="utf-8"?>
<x:table xmlns:x="http://schemas.openxmlformats.org/spreadsheetml/2006/main" id="4" name="EvidenceSources" displayName="EvidenceSources" ref="A23:F104" headerRowCount="1" totalsRowCount="0" totalsRowShown="0">
  <x:tableColumns count="6">
    <x:tableColumn id="1" name="ID"/>
    <x:tableColumn id="2" name="Title"/>
    <x:tableColumn id="3" name="Date / period"/>
    <x:tableColumn id="4" name="Source type / design"/>
    <x:tableColumn id="5" name="URL"/>
    <x:tableColumn id="6" name="Evidence scope / limit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e2821ebbabe14c3d" /></Relationships>
</file>

<file path=xl/worksheets/_rels/sheet4.xml.rels>&#65279;<?xml version="1.0" encoding="utf-8"?><Relationships xmlns="http://schemas.openxmlformats.org/package/2006/relationships"><Relationship Type="http://schemas.openxmlformats.org/officeDocument/2006/relationships/table" Target="/xl/tables/table2.xml" Id="Rbf55b974e0bc463a" /></Relationships>
</file>

<file path=xl/worksheets/_rels/sheet8.xml.rels>&#65279;<?xml version="1.0" encoding="utf-8"?><Relationships xmlns="http://schemas.openxmlformats.org/package/2006/relationships"><Relationship Type="http://schemas.openxmlformats.org/officeDocument/2006/relationships/table" Target="/xl/tables/table3.xml" Id="R0aed9dc0362b45f3" /></Relationships>
</file>

<file path=xl/worksheets/_rels/sheet9.xml.rels>&#65279;<?xml version="1.0" encoding="utf-8"?><Relationships xmlns="http://schemas.openxmlformats.org/package/2006/relationships"><Relationship Type="http://schemas.openxmlformats.org/officeDocument/2006/relationships/table" Target="/xl/tables/table4.xml" Id="R508c0dd59c484de7" /></Relationships>
</file>

<file path=xl/worksheets/sheet1.xml><?xml version="1.0" encoding="utf-8"?>
<x:worksheet xmlns:x="http://schemas.openxmlformats.org/spreadsheetml/2006/main">
  <x:sheetPr>
    <x:tabColor rgb="FF17364A"/>
  </x:sheetPr>
  <x:sheetViews>
    <x:sheetView showGridLines="0" workbookViewId="0">
      <x:pane ySplit="6" topLeftCell="A7" activePane="bottomLeft" state="frozen"/>
    </x:sheetView>
  </x:sheetViews>
  <x:sheetFormatPr defaultRowHeight="15"/>
  <x:cols>
    <x:col min="1" max="1" width="31" hidden="0" customWidth="1"/>
    <x:col min="2" max="2" width="17" hidden="0" customWidth="1"/>
    <x:col min="3" max="3" width="3" hidden="0" customWidth="1"/>
    <x:col min="4" max="4" width="96" hidden="0" customWidth="1"/>
    <x:col min="5" max="5" width="24" hidden="0" customWidth="1"/>
    <x:col min="6" max="6" width="25" hidden="0" customWidth="1"/>
    <x:col min="7" max="7" width="25" hidden="0" customWidth="1"/>
    <x:col min="8" max="8" width="22" hidden="0" customWidth="1"/>
    <x:col min="9" max="9" width="18" hidden="0" customWidth="1"/>
    <x:col min="10" max="10" width="16" hidden="0" customWidth="1"/>
  </x:cols>
  <x:sheetData>
    <x:row r="1" ht="9" customHeight="1">
      <x:c r="A1" s="3"/>
      <x:c r="B1" s="3"/>
      <x:c r="C1" s="3"/>
      <x:c r="D1" s="3"/>
      <x:c r="E1" s="3"/>
      <x:c r="F1" s="3"/>
      <x:c r="G1" s="3"/>
      <x:c r="H1" s="3"/>
      <x:c r="I1" s="3"/>
      <x:c r="J1" s="3"/>
    </x:row>
    <x:row r="2" ht="29" customHeight="1">
      <x:c r="A2" s="5" t="str">
        <x:v>Texas private water — evidence workbook</x:v>
      </x:c>
      <x:c r="B2" s="5"/>
      <x:c r="C2" s="5"/>
      <x:c r="D2" s="5"/>
      <x:c r="E2" s="5"/>
      <x:c r="F2" s="5"/>
      <x:c r="G2" s="5"/>
      <x:c r="H2" s="5"/>
      <x:c r="I2" s="5"/>
      <x:c r="J2" s="5"/>
    </x:row>
    <x:row r="3" ht="25" customHeight="1">
      <x:c r="A3" s="6" t="str">
        <x:v>Research snapshot: October 30, 2026. Original document joins, explicit uncertainty and reproducible comparisons.</x:v>
      </x:c>
      <x:c r="B3" s="6"/>
      <x:c r="C3" s="6"/>
      <x:c r="D3" s="6"/>
      <x:c r="E3" s="6"/>
      <x:c r="F3" s="6"/>
      <x:c r="G3" s="6"/>
      <x:c r="H3" s="6"/>
      <x:c r="I3" s="6"/>
      <x:c r="J3" s="6"/>
    </x:row>
    <x:row r="4" ht="22" customHeight="1">
      <x:c r="A4" s="3"/>
      <x:c r="B4" s="3"/>
      <x:c r="C4" s="3"/>
      <x:c r="D4" s="3"/>
      <x:c r="E4" s="3"/>
      <x:c r="F4" s="3"/>
      <x:c r="G4" s="3"/>
      <x:c r="H4" s="3"/>
      <x:c r="I4" s="3"/>
      <x:c r="J4" s="3"/>
    </x:row>
    <x:row r="5" ht="25" customHeight="1">
      <x:c r="A5" s="14" t="str">
        <x:v>What this workbook establishes</x:v>
      </x:c>
      <x:c r="B5" s="14"/>
      <x:c r="C5" s="14"/>
      <x:c r="D5" s="14"/>
      <x:c r="E5" s="14"/>
      <x:c r="F5" s="14"/>
      <x:c r="G5" s="14"/>
      <x:c r="H5" s="14"/>
      <x:c r="I5" s="14"/>
      <x:c r="J5" s="14"/>
    </x:row>
    <x:row r="6" ht="38" customHeight="1">
      <x:c r="A6" s="10" t="str">
        <x:v>Coverage measure</x:v>
      </x:c>
      <x:c r="B6" s="10" t="str">
        <x:v>Value</x:v>
      </x:c>
      <x:c r="C6" s="10" t="str"/>
      <x:c r="D6" s="10" t="str">
        <x:v>Meaning</x:v>
      </x:c>
      <x:c r="E6" s="3"/>
      <x:c r="F6" s="3"/>
      <x:c r="G6" s="3"/>
      <x:c r="H6" s="3"/>
      <x:c r="I6" s="3"/>
      <x:c r="J6" s="3"/>
    </x:row>
    <x:row r="7" ht="32" customHeight="1">
      <x:c r="A7" s="3" t="str">
        <x:v>Distinct CCN records</x:v>
      </x:c>
      <x:c r="B7" s="15" t="n">
        <x:f>COUNTA('CCN registry'!A7:A464)</x:f>
        <x:v>458</x:v>
      </x:c>
      <x:c r="C7" s="3" t="str"/>
      <x:c r="D7" s="17" t="str">
        <x:v>Regulatory permissions, not a company count</x:v>
      </x:c>
      <x:c r="E7" s="3"/>
      <x:c r="F7" s="3"/>
      <x:c r="G7" s="3"/>
      <x:c r="H7" s="3"/>
      <x:c r="I7" s="3"/>
      <x:c r="J7" s="3"/>
    </x:row>
    <x:row r="8" ht="32" customHeight="1">
      <x:c r="A8" s="3" t="str">
        <x:v>Mapped CCNs</x:v>
      </x:c>
      <x:c r="B8" s="15" t="n">
        <x:f>COUNTIF('CCN registry'!D7:D464,"&lt;&gt;Unresolved")</x:f>
        <x:v>49</x:v>
      </x:c>
      <x:c r="C8" s="3" t="str"/>
      <x:c r="D8" s="17" t="str">
        <x:v>Documented platform match</x:v>
      </x:c>
      <x:c r="E8" s="3"/>
      <x:c r="F8" s="3"/>
      <x:c r="G8" s="3"/>
      <x:c r="H8" s="3"/>
      <x:c r="I8" s="3"/>
      <x:c r="J8" s="3"/>
    </x:row>
    <x:row r="9" ht="32" customHeight="1">
      <x:c r="A9" s="3" t="str">
        <x:v>Unresolved CCNs</x:v>
      </x:c>
      <x:c r="B9" s="15" t="n">
        <x:f>B7-B8</x:f>
        <x:v>409</x:v>
      </x:c>
      <x:c r="C9" s="3" t="str"/>
      <x:c r="D9" s="17" t="str">
        <x:v>No ultimate-owner inference</x:v>
      </x:c>
      <x:c r="E9" s="3"/>
      <x:c r="F9" s="3"/>
      <x:c r="G9" s="3"/>
      <x:c r="H9" s="3"/>
      <x:c r="I9" s="3"/>
      <x:c r="J9" s="3"/>
    </x:row>
    <x:row r="10" ht="32" customHeight="1">
      <x:c r="A10" s="3" t="str">
        <x:v>Documented platforms</x:v>
      </x:c>
      <x:c r="B10" s="15" t="n">
        <x:v>11</x:v>
      </x:c>
      <x:c r="C10" s="3" t="str"/>
      <x:c r="D10" s="17" t="str">
        <x:v>Ownership chains have dated limits</x:v>
      </x:c>
      <x:c r="E10" s="3"/>
      <x:c r="F10" s="3"/>
      <x:c r="G10" s="3"/>
      <x:c r="H10" s="3"/>
      <x:c r="I10" s="3"/>
      <x:c r="J10" s="3"/>
    </x:row>
    <x:row r="11" ht="32" customHeight="1">
      <x:c r="A11" s="3" t="str">
        <x:v>Matched service systems</x:v>
      </x:c>
      <x:c r="B11" s="15" t="n">
        <x:v>4</x:v>
      </x:c>
      <x:c r="C11" s="3" t="str"/>
      <x:c r="D11" s="17" t="str">
        <x:v>Four systems, three acquisitions, one buyer</x:v>
      </x:c>
      <x:c r="E11" s="3"/>
      <x:c r="F11" s="3"/>
      <x:c r="G11" s="3"/>
      <x:c r="H11" s="3"/>
      <x:c r="I11" s="3"/>
      <x:c r="J11" s="3"/>
    </x:row>
    <x:row r="12" ht="22" customHeight="1">
      <x:c r="A12" s="3"/>
      <x:c r="B12" s="3"/>
      <x:c r="C12" s="3"/>
      <x:c r="D12" s="3"/>
      <x:c r="E12" s="3"/>
      <x:c r="F12" s="3"/>
      <x:c r="G12" s="3"/>
      <x:c r="H12" s="3"/>
      <x:c r="I12" s="3"/>
      <x:c r="J12" s="3"/>
    </x:row>
    <x:row r="13" ht="22" customHeight="1">
      <x:c r="A13" s="3"/>
      <x:c r="B13" s="3"/>
      <x:c r="C13" s="3"/>
      <x:c r="D13" s="3"/>
      <x:c r="E13" s="3"/>
      <x:c r="F13" s="3"/>
      <x:c r="G13" s="3"/>
      <x:c r="H13" s="3"/>
      <x:c r="I13" s="3"/>
      <x:c r="J13" s="3"/>
    </x:row>
    <x:row r="14" ht="25" customHeight="1">
      <x:c r="A14" s="14" t="str">
        <x:v>How to use the tabs</x:v>
      </x:c>
      <x:c r="B14" s="14"/>
      <x:c r="C14" s="14"/>
      <x:c r="D14" s="14"/>
      <x:c r="E14" s="14"/>
      <x:c r="F14" s="14"/>
      <x:c r="G14" s="14"/>
      <x:c r="H14" s="14"/>
      <x:c r="I14" s="14"/>
      <x:c r="J14" s="14"/>
    </x:row>
    <x:row r="15" ht="42" customHeight="1">
      <x:c r="A15" s="25" t="str">
        <x:v>Bill calculator</x:v>
      </x:c>
      <x:c r="B15" s="3"/>
      <x:c r="C15" s="3"/>
      <x:c r="D15" s="17" t="str">
        <x:v>Change the amber monthly-use input. Read the historical and current schedule charges, surcharges and assessment separately.</x:v>
      </x:c>
      <x:c r="E15" s="3"/>
      <x:c r="F15" s="3"/>
      <x:c r="G15" s="3"/>
      <x:c r="H15" s="3"/>
      <x:c r="I15" s="3"/>
      <x:c r="J15" s="3"/>
    </x:row>
    <x:row r="16" ht="42" customHeight="1">
      <x:c r="A16" s="25" t="str">
        <x:v>Owners</x:v>
      </x:c>
      <x:c r="B16" s="3"/>
      <x:c r="C16" s="3"/>
      <x:c r="D16" s="17" t="str">
        <x:v>Follow the operating utility to its documented parent or sponsor. Current ownership is distinguished from announced or proposed transactions.</x:v>
      </x:c>
      <x:c r="E16" s="3"/>
      <x:c r="F16" s="3"/>
      <x:c r="G16" s="3"/>
      <x:c r="H16" s="3"/>
      <x:c r="I16" s="3"/>
      <x:c r="J16" s="3"/>
    </x:row>
    <x:row r="17" ht="42" customHeight="1">
      <x:c r="A17" s="25" t="str">
        <x:v>CCN registry</x:v>
      </x:c>
      <x:c r="B17" s="3"/>
      <x:c r="C17" s="3"/>
      <x:c r="D17" s="17" t="str">
        <x:v>Filter all 458 distinct CCNs. Unresolved rows stay unresolved; no inference from a contact name.</x:v>
      </x:c>
      <x:c r="E17" s="3"/>
      <x:c r="F17" s="3"/>
      <x:c r="G17" s="3"/>
      <x:c r="H17" s="3"/>
      <x:c r="I17" s="3"/>
      <x:c r="J17" s="3"/>
    </x:row>
    <x:row r="18" ht="42" customHeight="1">
      <x:c r="A18" s="25" t="str">
        <x:v>FMV transactions</x:v>
      </x:c>
      <x:c r="B18" s="3"/>
      <x:c r="C18" s="3"/>
      <x:c r="D18" s="17" t="str">
        <x:v>Seven reported 2022 acquisitions and their valuation reconciliation. Two prices are cross-document inferences; prior regulatory balances and unique household counts remain unknown.</x:v>
      </x:c>
      <x:c r="E18" s="3"/>
      <x:c r="F18" s="3"/>
      <x:c r="G18" s="3"/>
      <x:c r="H18" s="3"/>
      <x:c r="I18" s="3"/>
      <x:c r="J18" s="3"/>
    </x:row>
    <x:row r="19" ht="42" customHeight="1">
      <x:c r="A19" s="25" t="str">
        <x:v>Quality</x:v>
      </x:c>
      <x:c r="B19" s="3"/>
      <x:c r="C19" s="3"/>
      <x:c r="D19" s="17" t="str">
        <x:v>Compare exactly dated 36-month windows. Health and nonhealth record counts are separate, with a lag sensitivity.</x:v>
      </x:c>
      <x:c r="E19" s="3"/>
      <x:c r="F19" s="3"/>
      <x:c r="G19" s="3"/>
      <x:c r="H19" s="3"/>
      <x:c r="I19" s="3"/>
      <x:c r="J19" s="3"/>
    </x:row>
    <x:row r="20" ht="42" customHeight="1">
      <x:c r="A20" s="25" t="str">
        <x:v>Quality annual</x:v>
      </x:c>
      <x:c r="B20" s="3"/>
      <x:c r="C20" s="3"/>
      <x:c r="D20" s="17" t="str">
        <x:v>Review the full 2017–2025 trend and the partial 2026 period.</x:v>
      </x:c>
      <x:c r="E20" s="3"/>
      <x:c r="F20" s="3"/>
      <x:c r="G20" s="3"/>
      <x:c r="H20" s="3"/>
      <x:c r="I20" s="3"/>
      <x:c r="J20" s="3"/>
    </x:row>
    <x:row r="21" ht="42" customHeight="1">
      <x:c r="A21" s="25" t="str">
        <x:v>Quality records</x:v>
      </x:c>
      <x:c r="B21" s="3"/>
      <x:c r="C21" s="3"/>
      <x:c r="D21" s="17" t="str">
        <x:v>Audit the 554 deduplicated source records used by the COUNTIFS formulas.</x:v>
      </x:c>
      <x:c r="E21" s="3"/>
      <x:c r="F21" s="3"/>
      <x:c r="G21" s="3"/>
      <x:c r="H21" s="3"/>
      <x:c r="I21" s="3"/>
      <x:c r="J21" s="3"/>
    </x:row>
    <x:row r="22" ht="42" customHeight="1">
      <x:c r="A22" s="25" t="str">
        <x:v>Sources and methods</x:v>
      </x:c>
      <x:c r="B22" s="3"/>
      <x:c r="C22" s="3"/>
      <x:c r="D22" s="17" t="str">
        <x:v>Find the source register, metric definitions, study limitations and reproducibility notes.</x:v>
      </x:c>
      <x:c r="E22" s="3"/>
      <x:c r="F22" s="3"/>
      <x:c r="G22" s="3"/>
      <x:c r="H22" s="3"/>
      <x:c r="I22" s="3"/>
      <x:c r="J22" s="3"/>
    </x:row>
    <x:row r="23" ht="22" customHeight="1">
      <x:c r="A23" s="3"/>
      <x:c r="B23" s="3"/>
      <x:c r="C23" s="3"/>
      <x:c r="D23" s="3"/>
      <x:c r="E23" s="3"/>
      <x:c r="F23" s="3"/>
      <x:c r="G23" s="3"/>
      <x:c r="H23" s="3"/>
      <x:c r="I23" s="3"/>
      <x:c r="J23" s="3"/>
    </x:row>
    <x:row r="24" ht="25" customHeight="1">
      <x:c r="A24" s="14" t="str">
        <x:v>Limits that matter to interpretation</x:v>
      </x:c>
      <x:c r="B24" s="14"/>
      <x:c r="C24" s="14"/>
      <x:c r="D24" s="14"/>
      <x:c r="E24" s="14"/>
      <x:c r="F24" s="14"/>
      <x:c r="G24" s="14"/>
      <x:c r="H24" s="14"/>
      <x:c r="I24" s="14"/>
      <x:c r="J24" s="14"/>
    </x:row>
    <x:row r="25" ht="54" customHeight="1">
      <x:c r="A25" s="3" t="n">
        <x:v>1</x:v>
      </x:c>
      <x:c r="B25" s="3"/>
      <x:c r="C25" s="3"/>
      <x:c r="D25" s="17" t="str">
        <x:v>This is an investigation seed, not a completed census of all active Texas private companies or a post-sale panel for every transaction.</x:v>
      </x:c>
      <x:c r="E25" s="3"/>
      <x:c r="F25" s="3"/>
      <x:c r="G25" s="3"/>
      <x:c r="H25" s="3"/>
      <x:c r="I25" s="3"/>
      <x:c r="J25" s="3"/>
    </x:row>
    <x:row r="26" ht="54" customHeight="1">
      <x:c r="A26" s="3" t="n">
        <x:v>2</x:v>
      </x:c>
      <x:c r="B26" s="3"/>
      <x:c r="C26" s="3"/>
      <x:c r="D26" s="17" t="str">
        <x:v>A CCN, legal entity, physical water system, sewer permit, service connection and person are different units. The registry has no reliable customer denominator.</x:v>
      </x:c>
      <x:c r="E26" s="3"/>
      <x:c r="F26" s="3"/>
      <x:c r="G26" s="3"/>
      <x:c r="H26" s="3"/>
      <x:c r="I26" s="3"/>
      <x:c r="J26" s="3"/>
    </x:row>
    <x:row r="27" ht="54" customHeight="1">
      <x:c r="A27" s="3" t="n">
        <x:v>3</x:v>
      </x:c>
      <x:c r="B27" s="3"/>
      <x:c r="C27" s="3"/>
      <x:c r="D27" s="17" t="str">
        <x:v>No complete acquisition-price or prior regulatory asset-base series has been established. Two FMV prices are explicit cross-document inferences. Missing prices and rate bases are unknown, not zero.</x:v>
      </x:c>
      <x:c r="E27" s="3"/>
      <x:c r="F27" s="3"/>
      <x:c r="G27" s="3"/>
      <x:c r="H27" s="3"/>
      <x:c r="I27" s="3"/>
      <x:c r="J27" s="3"/>
    </x:row>
    <x:row r="28" ht="54" customHeight="1">
      <x:c r="A28" s="3" t="n">
        <x:v>4</x:v>
      </x:c>
      <x:c r="B28" s="3"/>
      <x:c r="C28" s="3"/>
      <x:c r="D28" s="17" t="str">
        <x:v>The 14 tariff groups are schedule comparisons: 13 water-only and Quiet Village water plus sewer. They do not estimate a causal acquisition premium or every local adjustment.</x:v>
      </x:c>
      <x:c r="E28" s="3"/>
      <x:c r="F28" s="3"/>
      <x:c r="G28" s="3"/>
      <x:c r="H28" s="3"/>
      <x:c r="I28" s="3"/>
      <x:c r="J28" s="3"/>
    </x:row>
    <x:row r="29" ht="54" customHeight="1">
      <x:c r="A29" s="3" t="n">
        <x:v>5</x:v>
      </x:c>
      <x:c r="B29" s="3"/>
      <x:c r="C29" s="3"/>
      <x:c r="D29" s="17" t="str">
        <x:v>Quality comparisons are descriptive. Four active PWSIDs are matched; inactive South Council Creek 1 is excluded, not assigned zero. Fewer reporting failures do not establish lower exposure or fewer outages.</x:v>
      </x:c>
      <x:c r="E29" s="3"/>
      <x:c r="F29" s="3"/>
      <x:c r="G29" s="3"/>
      <x:c r="H29" s="3"/>
      <x:c r="I29" s="3"/>
      <x:c r="J29" s="3"/>
    </x:row>
    <x:row r="30" ht="54" customHeight="1">
      <x:c r="A30" s="3" t="n">
        <x:v>6</x:v>
      </x:c>
      <x:c r="B30" s="3"/>
      <x:c r="C30" s="3"/>
      <x:c r="D30" s="17" t="str">
        <x:v>Quadvest closed on October 1, 2026. This snapshot cannot show post-sale effects, and the EPA source quarter ends before closing.</x:v>
      </x:c>
      <x:c r="E30" s="3"/>
      <x:c r="F30" s="3"/>
      <x:c r="G30" s="3"/>
      <x:c r="H30" s="3"/>
      <x:c r="I30" s="3"/>
      <x:c r="J30" s="3"/>
    </x:row>
    <x:row r="31" ht="54" customHeight="1">
      <x:c r="A31" s="3" t="n">
        <x:v>7</x:v>
      </x:c>
      <x:c r="B31" s="3"/>
      <x:c r="C31" s="3"/>
      <x:c r="D31" s="17" t="str">
        <x:v>The 2019 valuation statute does not mean every purchase price automatically becomes rate base. Appraisal, statutory limits, approval and later rate proceedings matter.</x:v>
      </x:c>
      <x:c r="E31" s="3"/>
      <x:c r="F31" s="3"/>
      <x:c r="G31" s="3"/>
      <x:c r="H31" s="3"/>
      <x:c r="I31" s="3"/>
      <x:c r="J31" s="3"/>
    </x:row>
    <x:row r="32" ht="22" customHeight="1">
      <x:c r="A32" s="3"/>
      <x:c r="B32" s="3"/>
      <x:c r="C32" s="3"/>
      <x:c r="D32" s="3"/>
      <x:c r="E32" s="3"/>
      <x:c r="F32" s="3"/>
      <x:c r="G32" s="3"/>
      <x:c r="H32" s="3"/>
      <x:c r="I32" s="3"/>
      <x:c r="J32" s="3"/>
    </x:row>
    <x:row r="33" ht="22" customHeight="1">
      <x:c r="A33" s="3"/>
      <x:c r="B33" s="3"/>
      <x:c r="C33" s="3"/>
      <x:c r="D33" s="3"/>
      <x:c r="E33" s="3"/>
      <x:c r="F33" s="3"/>
      <x:c r="G33" s="3"/>
      <x:c r="H33" s="3"/>
      <x:c r="I33" s="3"/>
      <x:c r="J33" s="3"/>
    </x:row>
    <x:row r="34" ht="25" customHeight="1">
      <x:c r="A34" s="14" t="str">
        <x:v>Confidence is attached to a claim, not to a company name.</x:v>
      </x:c>
      <x:c r="B34" s="14"/>
      <x:c r="C34" s="14"/>
      <x:c r="D34" s="14"/>
      <x:c r="E34" s="14"/>
      <x:c r="F34" s="14"/>
      <x:c r="G34" s="14"/>
      <x:c r="H34" s="14"/>
      <x:c r="I34" s="14"/>
      <x:c r="J34" s="14"/>
    </x:row>
    <x:row r="35" ht="22" customHeight="1">
      <x:c r="A35" s="3"/>
      <x:c r="B35" s="3"/>
      <x:c r="C35" s="3"/>
      <x:c r="D35" s="3"/>
      <x:c r="E35" s="3"/>
      <x:c r="F35" s="3"/>
      <x:c r="G35" s="3"/>
      <x:c r="H35" s="3"/>
      <x:c r="I35" s="3"/>
      <x:c r="J35" s="3"/>
    </x:row>
    <x:row r="36" ht="48" customHeight="1">
      <x:c r="A36" s="3" t="str">
        <x:v>Verification</x:v>
      </x:c>
      <x:c r="B36" s="3"/>
      <x:c r="C36" s="3"/>
      <x:c r="D36" s="17" t="str">
        <x:v>Formulas recalculated and checked in Artifact Tool. Native Microsoft Excel or LibreOffice recalculation has not been tested.</x:v>
      </x:c>
      <x:c r="E36" s="3"/>
      <x:c r="F36" s="3"/>
      <x:c r="G36" s="3"/>
      <x:c r="H36" s="3"/>
      <x:c r="I36" s="3"/>
      <x:c r="J36" s="3"/>
    </x:row>
    <x:row r="37" ht="22" customHeight="1">
      <x:c r="A37" s="3"/>
      <x:c r="B37" s="3"/>
      <x:c r="C37" s="3"/>
      <x:c r="D37" s="3"/>
      <x:c r="E37" s="3"/>
      <x:c r="F37" s="3"/>
      <x:c r="G37" s="3"/>
      <x:c r="H37" s="3"/>
      <x:c r="I37" s="3"/>
      <x:c r="J37" s="3"/>
    </x:row>
    <x:row r="38" ht="22" customHeight="1">
      <x:c r="A38" s="3"/>
      <x:c r="B38" s="3"/>
      <x:c r="C38" s="3"/>
      <x:c r="D38" s="3"/>
      <x:c r="E38" s="3"/>
      <x:c r="F38" s="3"/>
      <x:c r="G38" s="3"/>
      <x:c r="H38" s="3"/>
      <x:c r="I38" s="3"/>
      <x:c r="J38" s="3"/>
    </x:row>
    <x:row r="39" ht="22" customHeight="1">
      <x:c r="A39" s="3"/>
      <x:c r="B39" s="3"/>
      <x:c r="C39" s="3"/>
      <x:c r="D39" s="3"/>
      <x:c r="E39" s="3"/>
      <x:c r="F39" s="3"/>
      <x:c r="G39" s="3"/>
      <x:c r="H39" s="3"/>
      <x:c r="I39" s="3"/>
      <x:c r="J39" s="3"/>
    </x:row>
    <x:row r="40" ht="22" customHeight="1">
      <x:c r="A40" s="3"/>
      <x:c r="B40" s="3"/>
      <x:c r="C40" s="3"/>
      <x:c r="D40" s="3"/>
      <x:c r="E40" s="3"/>
      <x:c r="F40" s="3"/>
      <x:c r="G40" s="3"/>
      <x:c r="H40" s="3"/>
      <x:c r="I40" s="3"/>
      <x:c r="J40" s="3"/>
    </x:row>
    <x:row r="41" ht="22" customHeight="1">
      <x:c r="A41" s="3"/>
      <x:c r="B41" s="3"/>
      <x:c r="C41" s="3"/>
      <x:c r="D41" s="3"/>
      <x:c r="E41" s="3"/>
      <x:c r="F41" s="3"/>
      <x:c r="G41" s="3"/>
      <x:c r="H41" s="3"/>
      <x:c r="I41" s="3"/>
      <x:c r="J41" s="3"/>
    </x:row>
    <x:row r="42" ht="22" customHeight="1">
      <x:c r="A42" s="3"/>
      <x:c r="B42" s="3"/>
      <x:c r="C42" s="3"/>
      <x:c r="D42" s="3"/>
      <x:c r="E42" s="3"/>
      <x:c r="F42" s="3"/>
      <x:c r="G42" s="3"/>
      <x:c r="H42" s="3"/>
      <x:c r="I42" s="3"/>
      <x:c r="J42" s="3"/>
    </x:row>
    <x:row r="43" ht="22" customHeight="1">
      <x:c r="A43" s="3"/>
      <x:c r="B43" s="3"/>
      <x:c r="C43" s="3"/>
      <x:c r="D43" s="3"/>
      <x:c r="E43" s="3"/>
      <x:c r="F43" s="3"/>
      <x:c r="G43" s="3"/>
      <x:c r="H43" s="3"/>
      <x:c r="I43" s="3"/>
      <x:c r="J43" s="3"/>
    </x:row>
  </x:sheetData>
  <x:pageMargins left="0.7" right="0.7" top="0.75" bottom="0.75" header="0.3" footer="0.3"/>
</x:worksheet>
</file>

<file path=xl/worksheets/sheet2.xml><?xml version="1.0" encoding="utf-8"?>
<x:worksheet xmlns:x="http://schemas.openxmlformats.org/spreadsheetml/2006/main">
  <x:sheetPr>
    <x:tabColor rgb="FF17364A"/>
  </x:sheetPr>
  <x:sheetViews>
    <x:sheetView showGridLines="0" workbookViewId="0">
      <x:pane xSplit="2" ySplit="7" topLeftCell="C8" activePane="bottomRight" state="frozen"/>
    </x:sheetView>
  </x:sheetViews>
  <x:sheetFormatPr defaultRowHeight="15"/>
  <x:cols>
    <x:col min="1" max="1" width="39" hidden="0" customWidth="1"/>
    <x:col min="2" max="2" width="21" hidden="0" customWidth="1"/>
    <x:col min="3" max="3" width="17" hidden="0" customWidth="1"/>
    <x:col min="4" max="4" width="17" hidden="0" customWidth="1"/>
    <x:col min="5" max="5" width="17" hidden="0" customWidth="1"/>
    <x:col min="6" max="6" width="17" hidden="0" customWidth="1"/>
    <x:col min="7" max="7" width="15" hidden="0" customWidth="1"/>
    <x:col min="8" max="8" width="18" hidden="0" customWidth="1"/>
    <x:col min="9" max="9" width="18" hidden="0" customWidth="1"/>
    <x:col min="10" max="10" width="17" hidden="0" customWidth="1"/>
    <x:col min="11" max="11" width="100" hidden="0" customWidth="1"/>
    <x:col min="12" max="12" width="3" hidden="0" customWidth="1"/>
    <x:col min="13" max="13" width="22" hidden="0" customWidth="1"/>
    <x:col min="14" max="14" width="22" hidden="0" customWidth="1"/>
    <x:col min="15" max="15" width="22" hidden="0" customWidth="1"/>
    <x:col min="16" max="16" width="17" hidden="0" customWidth="1"/>
    <x:col min="17" max="17" width="18" hidden="0" customWidth="1"/>
    <x:col min="18" max="18" width="18" hidden="0" customWidth="1"/>
    <x:col min="19" max="19" width="18" hidden="0" customWidth="1"/>
    <x:col min="20" max="20" width="18" hidden="0" customWidth="1"/>
    <x:col min="21" max="21" width="17" hidden="0" customWidth="1"/>
    <x:col min="22" max="22" width="19" hidden="0" customWidth="1"/>
    <x:col min="23" max="23" width="19" hidden="0" customWidth="1"/>
    <x:col min="24" max="24" width="19" hidden="0" customWidth="1"/>
    <x:col min="25" max="25" width="20" hidden="0" customWidth="1"/>
    <x:col min="26" max="26" width="3" hidden="0" customWidth="1"/>
    <x:col min="27" max="27" width="110" hidden="0" customWidth="1"/>
  </x:cols>
  <x:sheetData>
    <x:row r="1" ht="9"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row>
    <x:row r="2" ht="29" customHeight="1">
      <x:c r="A2" s="5" t="str">
        <x:v>Monthly water and sewer tariff calculator</x:v>
      </x:c>
      <x:c r="B2" s="5"/>
      <x:c r="C2" s="5"/>
      <x:c r="D2" s="5"/>
      <x:c r="E2" s="5"/>
      <x:c r="F2" s="5"/>
      <x:c r="G2" s="5"/>
      <x:c r="H2" s="5"/>
      <x:c r="I2" s="5"/>
      <x:c r="J2" s="5"/>
      <x:c r="K2" s="5"/>
      <x:c r="L2" s="5"/>
      <x:c r="M2" s="5"/>
      <x:c r="N2" s="5"/>
      <x:c r="O2" s="5"/>
      <x:c r="P2" s="5"/>
      <x:c r="Q2" s="5"/>
      <x:c r="R2" s="5"/>
      <x:c r="S2" s="5"/>
      <x:c r="T2" s="5"/>
      <x:c r="U2" s="5"/>
      <x:c r="V2" s="5"/>
      <x:c r="W2" s="5"/>
      <x:c r="X2" s="5"/>
      <x:c r="Y2" s="5"/>
      <x:c r="Z2" s="5"/>
      <x:c r="AA2" s="5"/>
    </x:row>
    <x:row r="3" ht="25" customHeight="1">
      <x:c r="A3" s="6" t="str">
        <x:v>5/8-inch residential meter. Fixed usage compares documented schedules; amounts are modeled, not household invoices.</x:v>
      </x:c>
      <x:c r="B3" s="6"/>
      <x:c r="C3" s="6"/>
      <x:c r="D3" s="6"/>
      <x:c r="E3" s="6"/>
      <x:c r="F3" s="6"/>
      <x:c r="G3" s="6"/>
      <x:c r="H3" s="6"/>
      <x:c r="I3" s="6"/>
      <x:c r="J3" s="6"/>
      <x:c r="K3" s="6"/>
      <x:c r="L3" s="6"/>
      <x:c r="M3" s="6"/>
      <x:c r="N3" s="6"/>
      <x:c r="O3" s="6"/>
      <x:c r="P3" s="6"/>
      <x:c r="Q3" s="6"/>
      <x:c r="R3" s="6"/>
      <x:c r="S3" s="6"/>
      <x:c r="T3" s="6"/>
      <x:c r="U3" s="6"/>
      <x:c r="V3" s="6"/>
      <x:c r="W3" s="6"/>
      <x:c r="X3" s="6"/>
      <x:c r="Y3" s="6"/>
      <x:c r="Z3" s="6"/>
      <x:c r="AA3" s="6"/>
    </x:row>
    <x:row r="4" ht="22" customHeight="1">
      <x:c r="A4" s="3"/>
      <x:c r="B4" s="3"/>
      <x:c r="C4" s="3"/>
      <x:c r="D4" s="3"/>
      <x:c r="E4" s="3"/>
      <x:c r="F4" s="3"/>
      <x:c r="G4" s="3"/>
      <x:c r="H4" s="3"/>
      <x:c r="I4" s="3"/>
      <x:c r="J4" s="3"/>
      <x:c r="K4" s="3"/>
      <x:c r="L4" s="3"/>
      <x:c r="M4" s="3"/>
      <x:c r="N4" s="3"/>
      <x:c r="O4" s="3"/>
      <x:c r="P4" s="3"/>
      <x:c r="Q4" s="3"/>
      <x:c r="R4" s="3"/>
      <x:c r="S4" s="3"/>
      <x:c r="T4" s="3"/>
      <x:c r="U4" s="3"/>
      <x:c r="V4" s="3"/>
      <x:c r="W4" s="3"/>
      <x:c r="X4" s="3"/>
      <x:c r="Y4" s="3"/>
      <x:c r="Z4" s="3"/>
      <x:c r="AA4" s="3"/>
    </x:row>
    <x:row r="5" ht="22" customHeight="1">
      <x:c r="A5" s="25" t="str">
        <x:v>Monthly use (gallons)</x:v>
      </x:c>
      <x:c r="B5" s="3"/>
      <x:c r="C5" s="35" t="n">
        <x:v>5000</x:v>
      </x:c>
      <x:c r="D5" s="3" t="str">
        <x:v>Editable input</x:v>
      </x:c>
      <x:c r="E5" s="3"/>
      <x:c r="F5" s="3"/>
      <x:c r="G5" s="3"/>
      <x:c r="H5" s="3"/>
      <x:c r="I5" s="3"/>
      <x:c r="J5" s="3"/>
      <x:c r="K5" s="3"/>
      <x:c r="L5" s="3"/>
      <x:c r="M5" s="3"/>
      <x:c r="N5" s="3"/>
      <x:c r="O5" s="3"/>
      <x:c r="P5" s="3"/>
      <x:c r="Q5" s="3"/>
      <x:c r="R5" s="3"/>
      <x:c r="S5" s="3"/>
      <x:c r="T5" s="3"/>
      <x:c r="U5" s="3"/>
      <x:c r="V5" s="3"/>
      <x:c r="W5" s="3"/>
      <x:c r="X5" s="3"/>
      <x:c r="Y5" s="3"/>
      <x:c r="Z5" s="3"/>
      <x:c r="AA5" s="3"/>
    </x:row>
    <x:row r="6" ht="22" customHeight="1">
      <x:c r="A6" s="3"/>
      <x:c r="B6" s="3"/>
      <x:c r="C6" s="3"/>
      <x:c r="D6" s="3"/>
      <x:c r="E6" s="3"/>
      <x:c r="F6" s="3"/>
      <x:c r="G6" s="3"/>
      <x:c r="H6" s="3"/>
      <x:c r="I6" s="3"/>
      <x:c r="J6" s="3"/>
      <x:c r="K6" s="3"/>
      <x:c r="L6" s="3"/>
      <x:c r="M6" s="3"/>
      <x:c r="N6" s="3"/>
      <x:c r="O6" s="3"/>
      <x:c r="P6" s="3"/>
      <x:c r="Q6" s="3"/>
      <x:c r="R6" s="3"/>
      <x:c r="S6" s="3"/>
      <x:c r="T6" s="3"/>
      <x:c r="U6" s="3"/>
      <x:c r="V6" s="3"/>
      <x:c r="W6" s="3"/>
      <x:c r="X6" s="3"/>
      <x:c r="Y6" s="3"/>
      <x:c r="Z6" s="3"/>
      <x:c r="AA6" s="3"/>
    </x:row>
    <x:row r="7" ht="38" customHeight="1">
      <x:c r="A7" s="10" t="str">
        <x:v>Tariff group</x:v>
      </x:c>
      <x:c r="B7" s="10" t="str">
        <x:v>Services modeled</x:v>
      </x:c>
      <x:c r="C7" s="10" t="str">
        <x:v>Inherited, pre 1%</x:v>
      </x:c>
      <x:c r="D7" s="10" t="str">
        <x:v>2024, pre 1%</x:v>
      </x:c>
      <x:c r="E7" s="10" t="str">
        <x:v>2026, pre 1%</x:v>
      </x:c>
      <x:c r="F7" s="10" t="str">
        <x:v>Change vs inherited $</x:v>
      </x:c>
      <x:c r="G7" s="10" t="str">
        <x:v>Change vs inherited %</x:v>
      </x:c>
      <x:c r="H7" s="10" t="str">
        <x:v>2026 assessment</x:v>
      </x:c>
      <x:c r="I7" s="10" t="str">
        <x:v>2026 total</x:v>
      </x:c>
      <x:c r="J7" s="10" t="str">
        <x:v>Close verified</x:v>
      </x:c>
      <x:c r="K7" s="10" t="str">
        <x:v>Interpretation / caveat</x:v>
      </x:c>
      <x:c r="L7" s="10" t="str"/>
      <x:c r="M7" s="10" t="str">
        <x:v>Inherited core</x:v>
      </x:c>
      <x:c r="N7" s="10" t="str">
        <x:v>2024 core</x:v>
      </x:c>
      <x:c r="O7" s="10" t="str">
        <x:v>2026 core</x:v>
      </x:c>
      <x:c r="P7" s="10" t="str">
        <x:v>2026 case fee</x:v>
      </x:c>
      <x:c r="Q7" s="10" t="str">
        <x:v>2026 pass-through</x:v>
      </x:c>
      <x:c r="R7" s="10" t="str">
        <x:v>PWSIDs</x:v>
      </x:c>
      <x:c r="S7" s="3"/>
      <x:c r="T7" s="3"/>
      <x:c r="U7" s="3"/>
      <x:c r="V7" s="3"/>
      <x:c r="W7" s="3"/>
      <x:c r="X7" s="3"/>
      <x:c r="Y7" s="3"/>
      <x:c r="Z7" s="3"/>
      <x:c r="AA7" s="3"/>
    </x:row>
    <x:row r="8" ht="65" customHeight="1">
      <x:c r="A8" s="17" t="str">
        <x:v>Coleto / Shady Oaks subdivision</x:v>
      </x:c>
      <x:c r="B8" s="17" t="str">
        <x:v>Water only</x:v>
      </x:c>
      <x:c r="C8" s="36" t="n">
        <x:f>IF(COUNT($C$5)=0,"",ROUND(Y35,2))</x:f>
        <x:v>43</x:v>
      </x:c>
      <x:c r="D8" s="36" t="n">
        <x:f>IF(COUNT($C$5)=0,"",ROUND(Y36,2))</x:f>
        <x:v>77.49</x:v>
      </x:c>
      <x:c r="E8" s="36" t="n">
        <x:f>IF(COUNT($C$5)=0,"",ROUND(Y37,2))</x:f>
        <x:v>91.58</x:v>
      </x:c>
      <x:c r="F8" s="36" t="n">
        <x:f>IF(COUNT($C$5)=0,"",E8-C8)</x:f>
        <x:v>48.58</x:v>
      </x:c>
      <x:c r="G8" s="20" t="n">
        <x:f>IF(COUNT($C$5)=0,"",IF(C8=0,"n/a",F8/C8))</x:f>
        <x:v>1.129767441860465</x:v>
      </x:c>
      <x:c r="H8" s="37" t="n">
        <x:f>IF(COUNT($C$5)=0,"",ROUND(E8*V37,2))</x:f>
        <x:v>0.92</x:v>
      </x:c>
      <x:c r="I8" s="37" t="n">
        <x:f>IF(COUNT($C$5)=0,"",E8+H8)</x:f>
        <x:v>92.5</x:v>
      </x:c>
      <x:c r="J8" s="18" t="str">
        <x:v>Unknown</x:v>
      </x:c>
      <x:c r="K8" s="17" t="str">
        <x:v>Tariff comparison only; acquisition close and pre-sale continuity have not been verified.</x:v>
      </x:c>
      <x:c r="L8" s="17" t="str"/>
      <x:c r="M8" s="37" t="n">
        <x:f>IF(COUNT($C$5)=0,"",ROUND(W35,2))</x:f>
        <x:v>43</x:v>
      </x:c>
      <x:c r="N8" s="37" t="n">
        <x:f>IF(COUNT($C$5)=0,"",ROUND(W36,2))</x:f>
        <x:v>75.89</x:v>
      </x:c>
      <x:c r="O8" s="37" t="n">
        <x:f>IF(COUNT($C$5)=0,"",ROUND(W37,2))</x:f>
        <x:v>89.72</x:v>
      </x:c>
      <x:c r="P8" s="37" t="n">
        <x:f>IF(COUNT($C$5)=0,"",Q37)</x:f>
        <x:v>1.86</x:v>
      </x:c>
      <x:c r="Q8" s="37" t="n">
        <x:f>IF(COUNT($C$5)=0,"",X37)</x:f>
        <x:v>0</x:v>
      </x:c>
      <x:c r="R8" s="17" t="str">
        <x:v>TX2350036</x:v>
      </x:c>
      <x:c r="S8" s="3"/>
      <x:c r="T8" s="3"/>
      <x:c r="U8" s="3"/>
      <x:c r="V8" s="3"/>
      <x:c r="W8" s="3"/>
      <x:c r="X8" s="3"/>
      <x:c r="Y8" s="3"/>
      <x:c r="Z8" s="3"/>
      <x:c r="AA8" s="3"/>
    </x:row>
    <x:row r="9" ht="65" customHeight="1">
      <x:c r="A9" s="21" t="str">
        <x:v>North Victoria</x:v>
      </x:c>
      <x:c r="B9" s="21" t="str">
        <x:v>Water only</x:v>
      </x:c>
      <x:c r="C9" s="38" t="n">
        <x:f>IF(COUNT($C$5)=0,"",ROUND(Y38,2))</x:f>
        <x:v>56.33</x:v>
      </x:c>
      <x:c r="D9" s="38" t="n">
        <x:f>IF(COUNT($C$5)=0,"",ROUND(Y39,2))</x:f>
        <x:v>77.49</x:v>
      </x:c>
      <x:c r="E9" s="38" t="n">
        <x:f>IF(COUNT($C$5)=0,"",ROUND(Y40,2))</x:f>
        <x:v>91.58</x:v>
      </x:c>
      <x:c r="F9" s="38" t="n">
        <x:f>IF(COUNT($C$5)=0,"",E9-C9)</x:f>
        <x:v>35.25</x:v>
      </x:c>
      <x:c r="G9" s="24" t="n">
        <x:f>IF(COUNT($C$5)=0,"",IF(C9=0,"n/a",F9/C9))</x:f>
        <x:v>0.6257766731759276</x:v>
      </x:c>
      <x:c r="H9" s="39" t="n">
        <x:f>IF(COUNT($C$5)=0,"",ROUND(E9*V40,2))</x:f>
        <x:v>0.92</x:v>
      </x:c>
      <x:c r="I9" s="39" t="n">
        <x:f>IF(COUNT($C$5)=0,"",E9+H9)</x:f>
        <x:v>92.5</x:v>
      </x:c>
      <x:c r="J9" s="22" t="str">
        <x:v>Unknown</x:v>
      </x:c>
      <x:c r="K9" s="21" t="str">
        <x:v>Tariff comparison only; acquisition close and pre-sale continuity have not been verified.</x:v>
      </x:c>
      <x:c r="L9" s="21" t="str"/>
      <x:c r="M9" s="39" t="n">
        <x:f>IF(COUNT($C$5)=0,"",ROUND(W38,2))</x:f>
        <x:v>56.33</x:v>
      </x:c>
      <x:c r="N9" s="39" t="n">
        <x:f>IF(COUNT($C$5)=0,"",ROUND(W39,2))</x:f>
        <x:v>75.89</x:v>
      </x:c>
      <x:c r="O9" s="39" t="n">
        <x:f>IF(COUNT($C$5)=0,"",ROUND(W40,2))</x:f>
        <x:v>89.72</x:v>
      </x:c>
      <x:c r="P9" s="39" t="n">
        <x:f>IF(COUNT($C$5)=0,"",Q40)</x:f>
        <x:v>1.86</x:v>
      </x:c>
      <x:c r="Q9" s="39" t="n">
        <x:f>IF(COUNT($C$5)=0,"",X40)</x:f>
        <x:v>0</x:v>
      </x:c>
      <x:c r="R9" s="21" t="str">
        <x:v>TX2350049</x:v>
      </x:c>
      <x:c r="S9" s="3"/>
      <x:c r="T9" s="3"/>
      <x:c r="U9" s="3"/>
      <x:c r="V9" s="3"/>
      <x:c r="W9" s="3"/>
      <x:c r="X9" s="3"/>
      <x:c r="Y9" s="3"/>
      <x:c r="Z9" s="3"/>
      <x:c r="AA9" s="3"/>
    </x:row>
    <x:row r="10" ht="65" customHeight="1">
      <x:c r="A10" s="17" t="str">
        <x:v>Copano Heights Units 1 and 2</x:v>
      </x:c>
      <x:c r="B10" s="17" t="str">
        <x:v>Water only</x:v>
      </x:c>
      <x:c r="C10" s="36" t="n">
        <x:f>IF(COUNT($C$5)=0,"",ROUND(Y41,2))</x:f>
        <x:v>68.66</x:v>
      </x:c>
      <x:c r="D10" s="36" t="n">
        <x:f>IF(COUNT($C$5)=0,"",ROUND(Y42,2))</x:f>
        <x:v>114.24</x:v>
      </x:c>
      <x:c r="E10" s="36" t="n">
        <x:f>IF(COUNT($C$5)=0,"",ROUND(Y43,2))</x:f>
        <x:v>128.33</x:v>
      </x:c>
      <x:c r="F10" s="36" t="n">
        <x:f>IF(COUNT($C$5)=0,"",E10-C10)</x:f>
        <x:v>59.670000000000016</x:v>
      </x:c>
      <x:c r="G10" s="20" t="n">
        <x:f>IF(COUNT($C$5)=0,"",IF(C10=0,"n/a",F10/C10))</x:f>
        <x:v>0.8690649577628898</x:v>
      </x:c>
      <x:c r="H10" s="37" t="n">
        <x:f>IF(COUNT($C$5)=0,"",ROUND(E10*V43,2))</x:f>
        <x:v>1.28</x:v>
      </x:c>
      <x:c r="I10" s="37" t="n">
        <x:f>IF(COUNT($C$5)=0,"",E10+H10)</x:f>
        <x:v>129.61</x:v>
      </x:c>
      <x:c r="J10" s="18" t="str">
        <x:v>Unknown</x:v>
      </x:c>
      <x:c r="K10" s="17" t="str">
        <x:v>Tariff comparison only; acquisition close and pre-sale continuity have not been verified.</x:v>
      </x:c>
      <x:c r="L10" s="17" t="str"/>
      <x:c r="M10" s="37" t="n">
        <x:f>IF(COUNT($C$5)=0,"",ROUND(W41,2))</x:f>
        <x:v>31.91</x:v>
      </x:c>
      <x:c r="N10" s="37" t="n">
        <x:f>IF(COUNT($C$5)=0,"",ROUND(W42,2))</x:f>
        <x:v>75.89</x:v>
      </x:c>
      <x:c r="O10" s="37" t="n">
        <x:f>IF(COUNT($C$5)=0,"",ROUND(W43,2))</x:f>
        <x:v>89.72</x:v>
      </x:c>
      <x:c r="P10" s="37" t="n">
        <x:f>IF(COUNT($C$5)=0,"",Q43)</x:f>
        <x:v>1.86</x:v>
      </x:c>
      <x:c r="Q10" s="37" t="n">
        <x:f>IF(COUNT($C$5)=0,"",X43)</x:f>
        <x:v>36.75</x:v>
      </x:c>
      <x:c r="R10" s="17" t="str">
        <x:v>TX0040017</x:v>
      </x:c>
      <x:c r="S10" s="3"/>
      <x:c r="T10" s="3"/>
      <x:c r="U10" s="3"/>
      <x:c r="V10" s="3"/>
      <x:c r="W10" s="3"/>
      <x:c r="X10" s="3"/>
      <x:c r="Y10" s="3"/>
      <x:c r="Z10" s="3"/>
      <x:c r="AA10" s="3"/>
    </x:row>
    <x:row r="11" ht="65" customHeight="1">
      <x:c r="A11" s="21" t="str">
        <x:v>Treetops Phase 1 / Treetop Estates</x:v>
      </x:c>
      <x:c r="B11" s="21" t="str">
        <x:v>Water only</x:v>
      </x:c>
      <x:c r="C11" s="38" t="n">
        <x:f>IF(COUNT($C$5)=0,"",ROUND(Y44,2))</x:f>
        <x:v>28.45</x:v>
      </x:c>
      <x:c r="D11" s="38" t="n">
        <x:f>IF(COUNT($C$5)=0,"",ROUND(Y45,2))</x:f>
        <x:v>78.84</x:v>
      </x:c>
      <x:c r="E11" s="38" t="n">
        <x:f>IF(COUNT($C$5)=0,"",ROUND(Y46,2))</x:f>
        <x:v>92.93</x:v>
      </x:c>
      <x:c r="F11" s="38" t="n">
        <x:f>IF(COUNT($C$5)=0,"",E11-C11)</x:f>
        <x:v>64.48</x:v>
      </x:c>
      <x:c r="G11" s="24" t="n">
        <x:f>IF(COUNT($C$5)=0,"",IF(C11=0,"n/a",F11/C11))</x:f>
        <x:v>2.266432337434095</x:v>
      </x:c>
      <x:c r="H11" s="39" t="n">
        <x:f>IF(COUNT($C$5)=0,"",ROUND(E11*V46,2))</x:f>
        <x:v>0.93</x:v>
      </x:c>
      <x:c r="I11" s="39" t="n">
        <x:f>IF(COUNT($C$5)=0,"",E11+H11)</x:f>
        <x:v>93.86000000000001</x:v>
      </x:c>
      <x:c r="J11" s="22" t="d">
        <x:v>2020-12-23T00:00:00.000Z</x:v>
      </x:c>
      <x:c r="K11" s="21" t="str">
        <x:v>Verified inherited tariff continuity; outside the section 13.305 FMV process. Ordinary acquisition adjustments remain possible.</x:v>
      </x:c>
      <x:c r="L11" s="21" t="str"/>
      <x:c r="M11" s="39" t="n">
        <x:f>IF(COUNT($C$5)=0,"",ROUND(W44,2))</x:f>
        <x:v>28.45</x:v>
      </x:c>
      <x:c r="N11" s="39" t="n">
        <x:f>IF(COUNT($C$5)=0,"",ROUND(W45,2))</x:f>
        <x:v>75.89</x:v>
      </x:c>
      <x:c r="O11" s="39" t="n">
        <x:f>IF(COUNT($C$5)=0,"",ROUND(W46,2))</x:f>
        <x:v>89.72</x:v>
      </x:c>
      <x:c r="P11" s="39" t="n">
        <x:f>IF(COUNT($C$5)=0,"",Q46)</x:f>
        <x:v>1.86</x:v>
      </x:c>
      <x:c r="Q11" s="39" t="n">
        <x:f>IF(COUNT($C$5)=0,"",X46)</x:f>
        <x:v>1.35</x:v>
      </x:c>
      <x:c r="R11" s="21" t="str">
        <x:v>TX1840134</x:v>
      </x:c>
      <x:c r="S11" s="3"/>
      <x:c r="T11" s="3"/>
      <x:c r="U11" s="3"/>
      <x:c r="V11" s="3"/>
      <x:c r="W11" s="3"/>
      <x:c r="X11" s="3"/>
      <x:c r="Y11" s="3"/>
      <x:c r="Z11" s="3"/>
      <x:c r="AA11" s="3"/>
    </x:row>
    <x:row r="12" ht="65" customHeight="1">
      <x:c r="A12" s="17" t="str">
        <x:v>Shady Oaks / Arrowhead / Hickory Hill</x:v>
      </x:c>
      <x:c r="B12" s="17" t="str">
        <x:v>Water only</x:v>
      </x:c>
      <x:c r="C12" s="36" t="n">
        <x:f>IF(COUNT($C$5)=0,"",ROUND(Y47,2))</x:f>
        <x:v>36.97</x:v>
      </x:c>
      <x:c r="D12" s="36" t="n">
        <x:f>IF(COUNT($C$5)=0,"",ROUND(Y48,2))</x:f>
        <x:v>77.49</x:v>
      </x:c>
      <x:c r="E12" s="36" t="n">
        <x:f>IF(COUNT($C$5)=0,"",ROUND(Y49,2))</x:f>
        <x:v>91.58</x:v>
      </x:c>
      <x:c r="F12" s="36" t="n">
        <x:f>IF(COUNT($C$5)=0,"",E12-C12)</x:f>
        <x:v>54.61</x:v>
      </x:c>
      <x:c r="G12" s="20" t="n">
        <x:f>IF(COUNT($C$5)=0,"",IF(C12=0,"n/a",F12/C12))</x:f>
        <x:v>1.4771436299702463</x:v>
      </x:c>
      <x:c r="H12" s="37" t="n">
        <x:f>IF(COUNT($C$5)=0,"",ROUND(E12*V49,2))</x:f>
        <x:v>0.92</x:v>
      </x:c>
      <x:c r="I12" s="37" t="n">
        <x:f>IF(COUNT($C$5)=0,"",E12+H12)</x:f>
        <x:v>92.5</x:v>
      </x:c>
      <x:c r="J12" s="18" t="str">
        <x:v>Unknown</x:v>
      </x:c>
      <x:c r="K12" s="17" t="str">
        <x:v>Tariff comparison only; acquisition close and pre-sale continuity have not been verified.</x:v>
      </x:c>
      <x:c r="L12" s="17" t="str"/>
      <x:c r="M12" s="37" t="n">
        <x:f>IF(COUNT($C$5)=0,"",ROUND(W47,2))</x:f>
        <x:v>36.97</x:v>
      </x:c>
      <x:c r="N12" s="37" t="n">
        <x:f>IF(COUNT($C$5)=0,"",ROUND(W48,2))</x:f>
        <x:v>75.89</x:v>
      </x:c>
      <x:c r="O12" s="37" t="n">
        <x:f>IF(COUNT($C$5)=0,"",ROUND(W49,2))</x:f>
        <x:v>89.72</x:v>
      </x:c>
      <x:c r="P12" s="37" t="n">
        <x:f>IF(COUNT($C$5)=0,"",Q49)</x:f>
        <x:v>1.86</x:v>
      </x:c>
      <x:c r="Q12" s="37" t="n">
        <x:f>IF(COUNT($C$5)=0,"",X49)</x:f>
        <x:v>0</x:v>
      </x:c>
      <x:c r="R12" s="17" t="str">
        <x:v>TX2470025; TX2470018; TX2470017</x:v>
      </x:c>
      <x:c r="S12" s="3"/>
      <x:c r="T12" s="3"/>
      <x:c r="U12" s="3"/>
      <x:c r="V12" s="3"/>
      <x:c r="W12" s="3"/>
      <x:c r="X12" s="3"/>
      <x:c r="Y12" s="3"/>
      <x:c r="Z12" s="3"/>
      <x:c r="AA12" s="3"/>
    </x:row>
    <x:row r="13" ht="65" customHeight="1">
      <x:c r="A13" s="21" t="str">
        <x:v>South Silver Creek I, II and III</x:v>
      </x:c>
      <x:c r="B13" s="21" t="str">
        <x:v>Water only</x:v>
      </x:c>
      <x:c r="C13" s="38" t="n">
        <x:f>IF(COUNT($C$5)=0,"",ROUND(Y50,2))</x:f>
        <x:v>92</x:v>
      </x:c>
      <x:c r="D13" s="38" t="n">
        <x:f>IF(COUNT($C$5)=0,"",ROUND(Y51,2))</x:f>
        <x:v>77.49</x:v>
      </x:c>
      <x:c r="E13" s="38" t="n">
        <x:f>IF(COUNT($C$5)=0,"",ROUND(Y52,2))</x:f>
        <x:v>91.58</x:v>
      </x:c>
      <x:c r="F13" s="38" t="n">
        <x:f>IF(COUNT($C$5)=0,"",E13-C13)</x:f>
        <x:v>-0.4200000000000017</x:v>
      </x:c>
      <x:c r="G13" s="24" t="n">
        <x:f>IF(COUNT($C$5)=0,"",IF(C13=0,"n/a",F13/C13))</x:f>
        <x:v>-0.004565217391304366</x:v>
      </x:c>
      <x:c r="H13" s="39" t="n">
        <x:f>IF(COUNT($C$5)=0,"",ROUND(E13*V52,2))</x:f>
        <x:v>0.92</x:v>
      </x:c>
      <x:c r="I13" s="39" t="n">
        <x:f>IF(COUNT($C$5)=0,"",E13+H13)</x:f>
        <x:v>92.5</x:v>
      </x:c>
      <x:c r="J13" s="22" t="str">
        <x:v>Unknown</x:v>
      </x:c>
      <x:c r="K13" s="21" t="str">
        <x:v>Tariff comparison only; acquisition close and pre-sale continuity have not been verified.</x:v>
      </x:c>
      <x:c r="L13" s="21" t="str"/>
      <x:c r="M13" s="39" t="n">
        <x:f>IF(COUNT($C$5)=0,"",ROUND(W50,2))</x:f>
        <x:v>92</x:v>
      </x:c>
      <x:c r="N13" s="39" t="n">
        <x:f>IF(COUNT($C$5)=0,"",ROUND(W51,2))</x:f>
        <x:v>75.89</x:v>
      </x:c>
      <x:c r="O13" s="39" t="n">
        <x:f>IF(COUNT($C$5)=0,"",ROUND(W52,2))</x:f>
        <x:v>89.72</x:v>
      </x:c>
      <x:c r="P13" s="39" t="n">
        <x:f>IF(COUNT($C$5)=0,"",Q52)</x:f>
        <x:v>1.86</x:v>
      </x:c>
      <x:c r="Q13" s="39" t="n">
        <x:f>IF(COUNT($C$5)=0,"",X52)</x:f>
        <x:v>0</x:v>
      </x:c>
      <x:c r="R13" s="21" t="str">
        <x:v>TX0270041</x:v>
      </x:c>
      <x:c r="S13" s="3"/>
      <x:c r="T13" s="3"/>
      <x:c r="U13" s="3"/>
      <x:c r="V13" s="3"/>
      <x:c r="W13" s="3"/>
      <x:c r="X13" s="3"/>
      <x:c r="Y13" s="3"/>
      <x:c r="Z13" s="3"/>
      <x:c r="AA13" s="3"/>
    </x:row>
    <x:row r="14" ht="65" customHeight="1">
      <x:c r="A14" s="17" t="str">
        <x:v>Council Creek Village / South Council Creek 1 and 2</x:v>
      </x:c>
      <x:c r="B14" s="17" t="str">
        <x:v>Water only</x:v>
      </x:c>
      <x:c r="C14" s="36" t="n">
        <x:f>IF(COUNT($C$5)=0,"",ROUND(Y53,2))</x:f>
        <x:v>92</x:v>
      </x:c>
      <x:c r="D14" s="36" t="n">
        <x:f>IF(COUNT($C$5)=0,"",ROUND(Y54,2))</x:f>
        <x:v>77.49</x:v>
      </x:c>
      <x:c r="E14" s="36" t="n">
        <x:f>IF(COUNT($C$5)=0,"",ROUND(Y55,2))</x:f>
        <x:v>91.58</x:v>
      </x:c>
      <x:c r="F14" s="36" t="n">
        <x:f>IF(COUNT($C$5)=0,"",E14-C14)</x:f>
        <x:v>-0.4200000000000017</x:v>
      </x:c>
      <x:c r="G14" s="20" t="n">
        <x:f>IF(COUNT($C$5)=0,"",IF(C14=0,"n/a",F14/C14))</x:f>
        <x:v>-0.004565217391304366</x:v>
      </x:c>
      <x:c r="H14" s="37" t="n">
        <x:f>IF(COUNT($C$5)=0,"",ROUND(E14*V55,2))</x:f>
        <x:v>0.92</x:v>
      </x:c>
      <x:c r="I14" s="37" t="n">
        <x:f>IF(COUNT($C$5)=0,"",E14+H14)</x:f>
        <x:v>92.5</x:v>
      </x:c>
      <x:c r="J14" s="18" t="d">
        <x:v>2021-01-29T00:00:00.000Z</x:v>
      </x:c>
      <x:c r="K14" s="17" t="str">
        <x:v>Verified inherited tariff continuity; outside the section 13.305 FMV process. Ordinary acquisition adjustments remain possible. Shared tariff names three PWSIDs; South Council Creek 1 is inactive in EPA and excluded from the four-system quality panel.</x:v>
      </x:c>
      <x:c r="L14" s="17" t="str"/>
      <x:c r="M14" s="37" t="n">
        <x:f>IF(COUNT($C$5)=0,"",ROUND(W53,2))</x:f>
        <x:v>92</x:v>
      </x:c>
      <x:c r="N14" s="37" t="n">
        <x:f>IF(COUNT($C$5)=0,"",ROUND(W54,2))</x:f>
        <x:v>75.89</x:v>
      </x:c>
      <x:c r="O14" s="37" t="n">
        <x:f>IF(COUNT($C$5)=0,"",ROUND(W55,2))</x:f>
        <x:v>89.72</x:v>
      </x:c>
      <x:c r="P14" s="37" t="n">
        <x:f>IF(COUNT($C$5)=0,"",Q55)</x:f>
        <x:v>1.86</x:v>
      </x:c>
      <x:c r="Q14" s="37" t="n">
        <x:f>IF(COUNT($C$5)=0,"",X55)</x:f>
        <x:v>0</x:v>
      </x:c>
      <x:c r="R14" s="17" t="str">
        <x:v>TX0270014; TX0270079; TX0270080</x:v>
      </x:c>
      <x:c r="S14" s="3"/>
      <x:c r="T14" s="3"/>
      <x:c r="U14" s="3"/>
      <x:c r="V14" s="3"/>
      <x:c r="W14" s="3"/>
      <x:c r="X14" s="3"/>
      <x:c r="Y14" s="3"/>
      <x:c r="Z14" s="3"/>
      <x:c r="AA14" s="3"/>
    </x:row>
    <x:row r="15" ht="65" customHeight="1">
      <x:c r="A15" s="21" t="str">
        <x:v>Ranch Country seven systems</x:v>
      </x:c>
      <x:c r="B15" s="21" t="str">
        <x:v>Water only</x:v>
      </x:c>
      <x:c r="C15" s="38" t="n">
        <x:f>IF(COUNT($C$5)=0,"",ROUND(Y56,2))</x:f>
        <x:v>25</x:v>
      </x:c>
      <x:c r="D15" s="38" t="n">
        <x:f>IF(COUNT($C$5)=0,"",ROUND(Y57,2))</x:f>
        <x:v>77.49</x:v>
      </x:c>
      <x:c r="E15" s="38" t="n">
        <x:f>IF(COUNT($C$5)=0,"",ROUND(Y58,2))</x:f>
        <x:v>91.58</x:v>
      </x:c>
      <x:c r="F15" s="38" t="n">
        <x:f>IF(COUNT($C$5)=0,"",E15-C15)</x:f>
        <x:v>66.58</x:v>
      </x:c>
      <x:c r="G15" s="24" t="n">
        <x:f>IF(COUNT($C$5)=0,"",IF(C15=0,"n/a",F15/C15))</x:f>
        <x:v>2.6632</x:v>
      </x:c>
      <x:c r="H15" s="39" t="n">
        <x:f>IF(COUNT($C$5)=0,"",ROUND(E15*V58,2))</x:f>
        <x:v>0.92</x:v>
      </x:c>
      <x:c r="I15" s="39" t="n">
        <x:f>IF(COUNT($C$5)=0,"",E15+H15)</x:f>
        <x:v>92.5</x:v>
      </x:c>
      <x:c r="J15" s="22" t="str">
        <x:v>Unknown</x:v>
      </x:c>
      <x:c r="K15" s="21" t="str">
        <x:v>Tariff comparison only; acquisition close and pre-sale continuity have not been verified.</x:v>
      </x:c>
      <x:c r="L15" s="21" t="str"/>
      <x:c r="M15" s="39" t="n">
        <x:f>IF(COUNT($C$5)=0,"",ROUND(W56,2))</x:f>
        <x:v>25</x:v>
      </x:c>
      <x:c r="N15" s="39" t="n">
        <x:f>IF(COUNT($C$5)=0,"",ROUND(W57,2))</x:f>
        <x:v>75.89</x:v>
      </x:c>
      <x:c r="O15" s="39" t="n">
        <x:f>IF(COUNT($C$5)=0,"",ROUND(W58,2))</x:f>
        <x:v>89.72</x:v>
      </x:c>
      <x:c r="P15" s="39" t="n">
        <x:f>IF(COUNT($C$5)=0,"",Q58)</x:f>
        <x:v>1.86</x:v>
      </x:c>
      <x:c r="Q15" s="39" t="n">
        <x:f>IF(COUNT($C$5)=0,"",X58)</x:f>
        <x:v>0</x:v>
      </x:c>
      <x:c r="R15" s="21" t="str">
        <x:v>TX0080049; TX0080051; TX0080059; TX0080056; TX0080058; TX0080060; TX0080055</x:v>
      </x:c>
      <x:c r="S15" s="3"/>
      <x:c r="T15" s="3"/>
      <x:c r="U15" s="3"/>
      <x:c r="V15" s="3"/>
      <x:c r="W15" s="3"/>
      <x:c r="X15" s="3"/>
      <x:c r="Y15" s="3"/>
      <x:c r="Z15" s="3"/>
      <x:c r="AA15" s="3"/>
    </x:row>
    <x:row r="16" ht="65" customHeight="1">
      <x:c r="A16" s="17" t="str">
        <x:v>Laguna Vista</x:v>
      </x:c>
      <x:c r="B16" s="17" t="str">
        <x:v>Water only</x:v>
      </x:c>
      <x:c r="C16" s="36" t="n">
        <x:f>IF(COUNT($C$5)=0,"",ROUND(Y59,2))</x:f>
        <x:v>41.41</x:v>
      </x:c>
      <x:c r="D16" s="36" t="n">
        <x:f>IF(COUNT($C$5)=0,"",ROUND(Y60,2))</x:f>
        <x:v>88.24</x:v>
      </x:c>
      <x:c r="E16" s="36" t="n">
        <x:f>IF(COUNT($C$5)=0,"",ROUND(Y61,2))</x:f>
        <x:v>102.33</x:v>
      </x:c>
      <x:c r="F16" s="36" t="n">
        <x:f>IF(COUNT($C$5)=0,"",E16-C16)</x:f>
        <x:v>60.92</x:v>
      </x:c>
      <x:c r="G16" s="20" t="n">
        <x:f>IF(COUNT($C$5)=0,"",IF(C16=0,"n/a",F16/C16))</x:f>
        <x:v>1.4711422361748372</x:v>
      </x:c>
      <x:c r="H16" s="37" t="n">
        <x:f>IF(COUNT($C$5)=0,"",ROUND(E16*V61,2))</x:f>
        <x:v>1.02</x:v>
      </x:c>
      <x:c r="I16" s="37" t="n">
        <x:f>IF(COUNT($C$5)=0,"",E16+H16)</x:f>
        <x:v>103.35</x:v>
      </x:c>
      <x:c r="J16" s="18" t="str">
        <x:v>Unknown</x:v>
      </x:c>
      <x:c r="K16" s="17" t="str">
        <x:v>Tariff comparison only; acquisition close and pre-sale continuity have not been verified.</x:v>
      </x:c>
      <x:c r="L16" s="17" t="str"/>
      <x:c r="M16" s="37" t="n">
        <x:f>IF(COUNT($C$5)=0,"",ROUND(W59,2))</x:f>
        <x:v>41.41</x:v>
      </x:c>
      <x:c r="N16" s="37" t="n">
        <x:f>IF(COUNT($C$5)=0,"",ROUND(W60,2))</x:f>
        <x:v>75.89</x:v>
      </x:c>
      <x:c r="O16" s="37" t="n">
        <x:f>IF(COUNT($C$5)=0,"",ROUND(W61,2))</x:f>
        <x:v>89.72</x:v>
      </x:c>
      <x:c r="P16" s="37" t="n">
        <x:f>IF(COUNT($C$5)=0,"",Q61)</x:f>
        <x:v>1.86</x:v>
      </x:c>
      <x:c r="Q16" s="37" t="n">
        <x:f>IF(COUNT($C$5)=0,"",X61)</x:f>
        <x:v>10.75</x:v>
      </x:c>
      <x:c r="R16" s="17" t="str">
        <x:v>TX1110095</x:v>
      </x:c>
      <x:c r="S16" s="3"/>
      <x:c r="T16" s="3"/>
      <x:c r="U16" s="3"/>
      <x:c r="V16" s="3"/>
      <x:c r="W16" s="3"/>
      <x:c r="X16" s="3"/>
      <x:c r="Y16" s="3"/>
      <x:c r="Z16" s="3"/>
      <x:c r="AA16" s="3"/>
    </x:row>
    <x:row r="17" ht="65" customHeight="1">
      <x:c r="A17" s="21" t="str">
        <x:v>Laguna Tres</x:v>
      </x:c>
      <x:c r="B17" s="21" t="str">
        <x:v>Water only</x:v>
      </x:c>
      <x:c r="C17" s="38" t="n">
        <x:f>IF(COUNT($C$5)=0,"",ROUND(Y62,2))</x:f>
        <x:v>41.41</x:v>
      </x:c>
      <x:c r="D17" s="38" t="n">
        <x:f>IF(COUNT($C$5)=0,"",ROUND(Y63,2))</x:f>
        <x:v>88.24</x:v>
      </x:c>
      <x:c r="E17" s="38" t="n">
        <x:f>IF(COUNT($C$5)=0,"",ROUND(Y64,2))</x:f>
        <x:v>102.33</x:v>
      </x:c>
      <x:c r="F17" s="38" t="n">
        <x:f>IF(COUNT($C$5)=0,"",E17-C17)</x:f>
        <x:v>60.92</x:v>
      </x:c>
      <x:c r="G17" s="24" t="n">
        <x:f>IF(COUNT($C$5)=0,"",IF(C17=0,"n/a",F17/C17))</x:f>
        <x:v>1.4711422361748372</x:v>
      </x:c>
      <x:c r="H17" s="39" t="n">
        <x:f>IF(COUNT($C$5)=0,"",ROUND(E17*V64,2))</x:f>
        <x:v>1.02</x:v>
      </x:c>
      <x:c r="I17" s="39" t="n">
        <x:f>IF(COUNT($C$5)=0,"",E17+H17)</x:f>
        <x:v>103.35</x:v>
      </x:c>
      <x:c r="J17" s="22" t="str">
        <x:v>Unknown</x:v>
      </x:c>
      <x:c r="K17" s="21" t="str">
        <x:v>Tariff comparison only; acquisition close and pre-sale continuity have not been verified.</x:v>
      </x:c>
      <x:c r="L17" s="21" t="str"/>
      <x:c r="M17" s="39" t="n">
        <x:f>IF(COUNT($C$5)=0,"",ROUND(W62,2))</x:f>
        <x:v>41.41</x:v>
      </x:c>
      <x:c r="N17" s="39" t="n">
        <x:f>IF(COUNT($C$5)=0,"",ROUND(W63,2))</x:f>
        <x:v>75.89</x:v>
      </x:c>
      <x:c r="O17" s="39" t="n">
        <x:f>IF(COUNT($C$5)=0,"",ROUND(W64,2))</x:f>
        <x:v>89.72</x:v>
      </x:c>
      <x:c r="P17" s="39" t="n">
        <x:f>IF(COUNT($C$5)=0,"",Q64)</x:f>
        <x:v>1.86</x:v>
      </x:c>
      <x:c r="Q17" s="39" t="n">
        <x:f>IF(COUNT($C$5)=0,"",X64)</x:f>
        <x:v>10.75</x:v>
      </x:c>
      <x:c r="R17" s="21" t="str">
        <x:v>TX1110019</x:v>
      </x:c>
      <x:c r="S17" s="3"/>
      <x:c r="T17" s="3"/>
      <x:c r="U17" s="3"/>
      <x:c r="V17" s="3"/>
      <x:c r="W17" s="3"/>
      <x:c r="X17" s="3"/>
      <x:c r="Y17" s="3"/>
      <x:c r="Z17" s="3"/>
      <x:c r="AA17" s="3"/>
    </x:row>
    <x:row r="18" ht="65" customHeight="1">
      <x:c r="A18" s="17" t="str">
        <x:v>Hilltop Home Addition / Hilltop Estates</x:v>
      </x:c>
      <x:c r="B18" s="17" t="str">
        <x:v>Water only</x:v>
      </x:c>
      <x:c r="C18" s="36" t="n">
        <x:f>IF(COUNT($C$5)=0,"",ROUND(Y65,2))</x:f>
        <x:v>40.2</x:v>
      </x:c>
      <x:c r="D18" s="36" t="n">
        <x:f>IF(COUNT($C$5)=0,"",ROUND(Y66,2))</x:f>
        <x:v>78.64</x:v>
      </x:c>
      <x:c r="E18" s="36" t="n">
        <x:f>IF(COUNT($C$5)=0,"",ROUND(Y67,2))</x:f>
        <x:v>92.73</x:v>
      </x:c>
      <x:c r="F18" s="36" t="n">
        <x:f>IF(COUNT($C$5)=0,"",E18-C18)</x:f>
        <x:v>52.53</x:v>
      </x:c>
      <x:c r="G18" s="20" t="n">
        <x:f>IF(COUNT($C$5)=0,"",IF(C18=0,"n/a",F18/C18))</x:f>
        <x:v>1.3067164179104478</x:v>
      </x:c>
      <x:c r="H18" s="37" t="n">
        <x:f>IF(COUNT($C$5)=0,"",ROUND(E18*V67,2))</x:f>
        <x:v>0.93</x:v>
      </x:c>
      <x:c r="I18" s="37" t="n">
        <x:f>IF(COUNT($C$5)=0,"",E18+H18)</x:f>
        <x:v>93.66000000000001</x:v>
      </x:c>
      <x:c r="J18" s="18" t="str">
        <x:v>Unknown</x:v>
      </x:c>
      <x:c r="K18" s="17" t="str">
        <x:v>Tariff comparison only; acquisition close and pre-sale continuity have not been verified.</x:v>
      </x:c>
      <x:c r="L18" s="17" t="str"/>
      <x:c r="M18" s="37" t="n">
        <x:f>IF(COUNT($C$5)=0,"",ROUND(W65,2))</x:f>
        <x:v>40.2</x:v>
      </x:c>
      <x:c r="N18" s="37" t="n">
        <x:f>IF(COUNT($C$5)=0,"",ROUND(W66,2))</x:f>
        <x:v>75.89</x:v>
      </x:c>
      <x:c r="O18" s="37" t="n">
        <x:f>IF(COUNT($C$5)=0,"",ROUND(W67,2))</x:f>
        <x:v>89.72</x:v>
      </x:c>
      <x:c r="P18" s="37" t="n">
        <x:f>IF(COUNT($C$5)=0,"",Q67)</x:f>
        <x:v>1.86</x:v>
      </x:c>
      <x:c r="Q18" s="37" t="n">
        <x:f>IF(COUNT($C$5)=0,"",X67)</x:f>
        <x:v>1.1500000000000001</x:v>
      </x:c>
      <x:c r="R18" s="17" t="str">
        <x:v>TX1840034</x:v>
      </x:c>
      <x:c r="S18" s="3"/>
      <x:c r="T18" s="3"/>
      <x:c r="U18" s="3"/>
      <x:c r="V18" s="3"/>
      <x:c r="W18" s="3"/>
      <x:c r="X18" s="3"/>
      <x:c r="Y18" s="3"/>
      <x:c r="Z18" s="3"/>
      <x:c r="AA18" s="3"/>
    </x:row>
    <x:row r="19" ht="65" customHeight="1">
      <x:c r="A19" s="21" t="str">
        <x:v>Quiet Village II</x:v>
      </x:c>
      <x:c r="B19" s="21" t="str">
        <x:v>Water + sewer</x:v>
      </x:c>
      <x:c r="C19" s="38" t="n">
        <x:f>IF(COUNT($C$5)=0,"",ROUND(Y68+Y69,2))</x:f>
        <x:v>31.82</x:v>
      </x:c>
      <x:c r="D19" s="38" t="n">
        <x:f>IF(COUNT($C$5)=0,"",ROUND(Y70+Y71,2))</x:f>
        <x:v>175.29</x:v>
      </x:c>
      <x:c r="E19" s="38" t="n">
        <x:f>IF(COUNT($C$5)=0,"",ROUND(Y72+Y73,2))</x:f>
        <x:v>219.21</x:v>
      </x:c>
      <x:c r="F19" s="38" t="n">
        <x:f>IF(COUNT($C$5)=0,"",E19-C19)</x:f>
        <x:v>187.39000000000001</x:v>
      </x:c>
      <x:c r="G19" s="24" t="n">
        <x:f>IF(COUNT($C$5)=0,"",IF(C19=0,"n/a",F19/C19))</x:f>
        <x:v>5.889063482086739</x:v>
      </x:c>
      <x:c r="H19" s="39" t="n">
        <x:f>IF(COUNT($C$5)=0,"",ROUND(E19*V72,2))</x:f>
        <x:v>2.19</x:v>
      </x:c>
      <x:c r="I19" s="39" t="n">
        <x:f>IF(COUNT($C$5)=0,"",E19+H19)</x:f>
        <x:v>221.4</x:v>
      </x:c>
      <x:c r="J19" s="22" t="d">
        <x:v>2021-09-09T00:00:00.000Z</x:v>
      </x:c>
      <x:c r="K19" s="21" t="str">
        <x:v>Verified inherited tariff continuity; outside the section 13.305 FMV process. Ordinary acquisition adjustments remain possible. Combined old water/sewer charge is counted once. 2026 sewer pass-through is in the company schedule and 2024 tariff but omitted from the 2026 stamped tariff; continued authority unresolved.</x:v>
      </x:c>
      <x:c r="L19" s="21" t="str"/>
      <x:c r="M19" s="39" t="n">
        <x:f>IF(COUNT($C$5)=0,"",ROUND(W68+W69,2))</x:f>
        <x:v>31.82</x:v>
      </x:c>
      <x:c r="N19" s="39" t="n">
        <x:f>IF(COUNT($C$5)=0,"",ROUND(W70+W71,2))</x:f>
        <x:v>139.17</x:v>
      </x:c>
      <x:c r="O19" s="39" t="n">
        <x:f>IF(COUNT($C$5)=0,"",ROUND(W72+W73,2))</x:f>
        <x:v>182.29</x:v>
      </x:c>
      <x:c r="P19" s="39" t="n">
        <x:f>IF(COUNT($C$5)=0,"",Q72+Q73)</x:f>
        <x:v>4</x:v>
      </x:c>
      <x:c r="Q19" s="39" t="n">
        <x:f>IF(COUNT($C$5)=0,"",X72+X73)</x:f>
        <x:v>32.92</x:v>
      </x:c>
      <x:c r="R19" s="21" t="str">
        <x:v>TX1080221</x:v>
      </x:c>
      <x:c r="S19" s="3"/>
      <x:c r="T19" s="3"/>
      <x:c r="U19" s="3"/>
      <x:c r="V19" s="3"/>
      <x:c r="W19" s="3"/>
      <x:c r="X19" s="3"/>
      <x:c r="Y19" s="3"/>
      <x:c r="Z19" s="3"/>
      <x:c r="AA19" s="3"/>
    </x:row>
    <x:row r="20" ht="65" customHeight="1">
      <x:c r="A20" s="17" t="str">
        <x:v>Live Oak Hills</x:v>
      </x:c>
      <x:c r="B20" s="17" t="str">
        <x:v>Water only</x:v>
      </x:c>
      <x:c r="C20" s="36" t="n">
        <x:f>IF(COUNT($C$5)=0,"",ROUND(Y74,2))</x:f>
        <x:v>54.41</x:v>
      </x:c>
      <x:c r="D20" s="36" t="n">
        <x:f>IF(COUNT($C$5)=0,"",ROUND(Y75,2))</x:f>
        <x:v>77.49</x:v>
      </x:c>
      <x:c r="E20" s="36" t="n">
        <x:f>IF(COUNT($C$5)=0,"",ROUND(Y76,2))</x:f>
        <x:v>91.58</x:v>
      </x:c>
      <x:c r="F20" s="36" t="n">
        <x:f>IF(COUNT($C$5)=0,"",E20-C20)</x:f>
        <x:v>37.17</x:v>
      </x:c>
      <x:c r="G20" s="20" t="n">
        <x:f>IF(COUNT($C$5)=0,"",IF(C20=0,"n/a",F20/C20))</x:f>
        <x:v>0.6831464804263923</x:v>
      </x:c>
      <x:c r="H20" s="37" t="n">
        <x:f>IF(COUNT($C$5)=0,"",ROUND(E20*V76,2))</x:f>
        <x:v>0.92</x:v>
      </x:c>
      <x:c r="I20" s="37" t="n">
        <x:f>IF(COUNT($C$5)=0,"",E20+H20)</x:f>
        <x:v>92.5</x:v>
      </x:c>
      <x:c r="J20" s="18" t="str">
        <x:v>Unknown</x:v>
      </x:c>
      <x:c r="K20" s="17" t="str">
        <x:v>Tariff comparison only; acquisition close and pre-sale continuity have not been verified.</x:v>
      </x:c>
      <x:c r="L20" s="17" t="str"/>
      <x:c r="M20" s="37" t="n">
        <x:f>IF(COUNT($C$5)=0,"",ROUND(W74,2))</x:f>
        <x:v>54.41</x:v>
      </x:c>
      <x:c r="N20" s="37" t="n">
        <x:f>IF(COUNT($C$5)=0,"",ROUND(W75,2))</x:f>
        <x:v>75.89</x:v>
      </x:c>
      <x:c r="O20" s="37" t="n">
        <x:f>IF(COUNT($C$5)=0,"",ROUND(W76,2))</x:f>
        <x:v>89.72</x:v>
      </x:c>
      <x:c r="P20" s="37" t="n">
        <x:f>IF(COUNT($C$5)=0,"",Q76)</x:f>
        <x:v>1.86</x:v>
      </x:c>
      <x:c r="Q20" s="37" t="n">
        <x:f>IF(COUNT($C$5)=0,"",X76)</x:f>
        <x:v>0</x:v>
      </x:c>
      <x:c r="R20" s="17" t="str">
        <x:v>TX1540012</x:v>
      </x:c>
      <x:c r="S20" s="3"/>
      <x:c r="T20" s="3"/>
      <x:c r="U20" s="3"/>
      <x:c r="V20" s="3"/>
      <x:c r="W20" s="3"/>
      <x:c r="X20" s="3"/>
      <x:c r="Y20" s="3"/>
      <x:c r="Z20" s="3"/>
      <x:c r="AA20" s="3"/>
    </x:row>
    <x:row r="21" ht="65" customHeight="1">
      <x:c r="A21" s="21" t="str">
        <x:v>Flag Creek Ranch</x:v>
      </x:c>
      <x:c r="B21" s="21" t="str">
        <x:v>Water only</x:v>
      </x:c>
      <x:c r="C21" s="38" t="n">
        <x:f>IF(COUNT($C$5)=0,"",ROUND(Y77,2))</x:f>
        <x:v>41.04</x:v>
      </x:c>
      <x:c r="D21" s="38" t="n">
        <x:f>IF(COUNT($C$5)=0,"",ROUND(Y78,2))</x:f>
        <x:v>77.49</x:v>
      </x:c>
      <x:c r="E21" s="38" t="n">
        <x:f>IF(COUNT($C$5)=0,"",ROUND(Y79,2))</x:f>
        <x:v>91.58</x:v>
      </x:c>
      <x:c r="F21" s="38" t="n">
        <x:f>IF(COUNT($C$5)=0,"",E21-C21)</x:f>
        <x:v>50.54</x:v>
      </x:c>
      <x:c r="G21" s="24" t="n">
        <x:f>IF(COUNT($C$5)=0,"",IF(C21=0,"n/a",F21/C21))</x:f>
        <x:v>1.2314814814814814</x:v>
      </x:c>
      <x:c r="H21" s="39" t="n">
        <x:f>IF(COUNT($C$5)=0,"",ROUND(E21*V79,2))</x:f>
        <x:v>0.92</x:v>
      </x:c>
      <x:c r="I21" s="39" t="n">
        <x:f>IF(COUNT($C$5)=0,"",E21+H21)</x:f>
        <x:v>92.5</x:v>
      </x:c>
      <x:c r="J21" s="22" t="str">
        <x:v>Unknown</x:v>
      </x:c>
      <x:c r="K21" s="21" t="str">
        <x:v>Tariff comparison only; acquisition close and pre-sale continuity have not been verified.</x:v>
      </x:c>
      <x:c r="L21" s="21" t="str"/>
      <x:c r="M21" s="39" t="n">
        <x:f>IF(COUNT($C$5)=0,"",ROUND(W77,2))</x:f>
        <x:v>41.04</x:v>
      </x:c>
      <x:c r="N21" s="39" t="n">
        <x:f>IF(COUNT($C$5)=0,"",ROUND(W78,2))</x:f>
        <x:v>75.89</x:v>
      </x:c>
      <x:c r="O21" s="39" t="n">
        <x:f>IF(COUNT($C$5)=0,"",ROUND(W79,2))</x:f>
        <x:v>89.72</x:v>
      </x:c>
      <x:c r="P21" s="39" t="n">
        <x:f>IF(COUNT($C$5)=0,"",Q79)</x:f>
        <x:v>1.86</x:v>
      </x:c>
      <x:c r="Q21" s="39" t="n">
        <x:f>IF(COUNT($C$5)=0,"",X79)</x:f>
        <x:v>0</x:v>
      </x:c>
      <x:c r="R21" s="21" t="str">
        <x:v>TX1500112</x:v>
      </x:c>
      <x:c r="S21" s="3"/>
      <x:c r="T21" s="3"/>
      <x:c r="U21" s="3"/>
      <x:c r="V21" s="3"/>
      <x:c r="W21" s="3"/>
      <x:c r="X21" s="3"/>
      <x:c r="Y21" s="3"/>
      <x:c r="Z21" s="3"/>
      <x:c r="AA21" s="3"/>
    </x:row>
    <x:row r="22" ht="22" customHeight="1">
      <x:c r="A22" s="3"/>
      <x:c r="B22" s="3"/>
      <x:c r="C22" s="3"/>
      <x:c r="D22" s="3"/>
      <x:c r="E22" s="3"/>
      <x:c r="F22" s="3"/>
      <x:c r="G22" s="3"/>
      <x:c r="H22" s="3"/>
      <x:c r="I22" s="3"/>
      <x:c r="J22" s="3"/>
      <x:c r="K22" s="3"/>
      <x:c r="L22" s="3"/>
      <x:c r="M22" s="3"/>
      <x:c r="N22" s="3"/>
      <x:c r="O22" s="3"/>
      <x:c r="P22" s="3"/>
      <x:c r="Q22" s="3"/>
      <x:c r="R22" s="3"/>
      <x:c r="S22" s="3"/>
      <x:c r="T22" s="3"/>
      <x:c r="U22" s="3"/>
      <x:c r="V22" s="3"/>
      <x:c r="W22" s="3"/>
      <x:c r="X22" s="3"/>
      <x:c r="Y22" s="3"/>
      <x:c r="Z22" s="3"/>
      <x:c r="AA22" s="3"/>
    </x:row>
    <x:row r="23" ht="22" customHeight="1">
      <x:c r="A23" s="3" t="str">
        <x:v>Three dated acquisitions span five tariff PWSIDs but four active EPA systems. Others are schedule examples, not measured post-sale effects.</x:v>
      </x:c>
      <x:c r="B23" s="3"/>
      <x:c r="C23" s="3"/>
      <x:c r="D23" s="3"/>
      <x:c r="E23" s="3"/>
      <x:c r="F23" s="3"/>
      <x:c r="G23" s="3"/>
      <x:c r="H23" s="3"/>
      <x:c r="I23" s="3"/>
      <x:c r="J23" s="3"/>
      <x:c r="K23" s="3"/>
      <x:c r="L23" s="3"/>
      <x:c r="M23" s="3"/>
      <x:c r="N23" s="3"/>
      <x:c r="O23" s="3"/>
      <x:c r="P23" s="3"/>
      <x:c r="Q23" s="3"/>
      <x:c r="R23" s="3"/>
      <x:c r="S23" s="3"/>
      <x:c r="T23" s="3"/>
      <x:c r="U23" s="3"/>
      <x:c r="V23" s="3"/>
      <x:c r="W23" s="3"/>
      <x:c r="X23" s="3"/>
      <x:c r="Y23" s="3"/>
      <x:c r="Z23" s="3"/>
      <x:c r="AA23" s="3"/>
    </x:row>
    <x:row r="24" ht="22" customHeight="1">
      <x:c r="A24" s="3" t="str">
        <x:v>2023 is a tariff-document date. 2024 is the final approved schedule; interim billing and refunds are not reconstructed. 2026 rates are effective June 3.</x:v>
      </x:c>
      <x:c r="B24" s="3"/>
      <x:c r="C24" s="3"/>
      <x:c r="D24" s="3"/>
      <x:c r="E24" s="3"/>
      <x:c r="F24" s="3"/>
      <x:c r="G24" s="3"/>
      <x:c r="H24" s="3"/>
      <x:c r="I24" s="3"/>
      <x:c r="J24" s="3"/>
      <x:c r="K24" s="3"/>
      <x:c r="L24" s="3"/>
      <x:c r="M24" s="3"/>
      <x:c r="N24" s="3"/>
      <x:c r="O24" s="3"/>
      <x:c r="P24" s="3"/>
      <x:c r="Q24" s="3"/>
      <x:c r="R24" s="3"/>
      <x:c r="S24" s="3"/>
      <x:c r="T24" s="3"/>
      <x:c r="U24" s="3"/>
      <x:c r="V24" s="3"/>
      <x:c r="W24" s="3"/>
      <x:c r="X24" s="3"/>
      <x:c r="Y24" s="3"/>
      <x:c r="Z24" s="3"/>
      <x:c r="AA24" s="3"/>
    </x:row>
    <x:row r="25" ht="22" customHeight="1">
      <x:c r="A25" s="3" t="str">
        <x:v>Assessment is modeled at 1% of the aggregate retail subtotal, rounded to cents. Actual service-level rounding can differ by one cent.</x:v>
      </x:c>
      <x:c r="B25" s="3"/>
      <x:c r="C25" s="3"/>
      <x:c r="D25" s="3"/>
      <x:c r="E25" s="3"/>
      <x:c r="F25" s="3"/>
      <x:c r="G25" s="3"/>
      <x:c r="H25" s="3"/>
      <x:c r="I25" s="3"/>
      <x:c r="J25" s="3"/>
      <x:c r="K25" s="3"/>
      <x:c r="L25" s="3"/>
      <x:c r="M25" s="3"/>
      <x:c r="N25" s="3"/>
      <x:c r="O25" s="3"/>
      <x:c r="P25" s="3"/>
      <x:c r="Q25" s="3"/>
      <x:c r="R25" s="3"/>
      <x:c r="S25" s="3"/>
      <x:c r="T25" s="3"/>
      <x:c r="U25" s="3"/>
      <x:c r="V25" s="3"/>
      <x:c r="W25" s="3"/>
      <x:c r="X25" s="3"/>
      <x:c r="Y25" s="3"/>
      <x:c r="Z25" s="3"/>
      <x:c r="AA25" s="3"/>
    </x:row>
    <x:row r="26" ht="22" customHeight="1">
      <x:c r="A26" s="3" t="str">
        <x:v>Quiet Village: interpret the 2026 sewer pass-through as company-published, with authorization unresolved; it remains separately visible in Q and the detail rows.</x:v>
      </x:c>
      <x:c r="B26" s="3"/>
      <x:c r="C26" s="3"/>
      <x:c r="D26" s="3"/>
      <x:c r="E26" s="3"/>
      <x:c r="F26" s="3"/>
      <x:c r="G26" s="3"/>
      <x:c r="H26" s="3"/>
      <x:c r="I26" s="3"/>
      <x:c r="J26" s="3"/>
      <x:c r="K26" s="3"/>
      <x:c r="L26" s="3"/>
      <x:c r="M26" s="3"/>
      <x:c r="N26" s="3"/>
      <x:c r="O26" s="3"/>
      <x:c r="P26" s="3"/>
      <x:c r="Q26" s="3"/>
      <x:c r="R26" s="3"/>
      <x:c r="S26" s="3"/>
      <x:c r="T26" s="3"/>
      <x:c r="U26" s="3"/>
      <x:c r="V26" s="3"/>
      <x:c r="W26" s="3"/>
      <x:c r="X26" s="3"/>
      <x:c r="Y26" s="3"/>
      <x:c r="Z26" s="3"/>
      <x:c r="AA26" s="3"/>
    </x:row>
    <x:row r="27" ht="22" customHeight="1">
      <x:c r="A27" s="3" t="str">
        <x:v>The three matched purchases were outside the statutory FMV process. These bill changes cannot be attributed to the 2019 FMV law.</x:v>
      </x:c>
      <x:c r="B27" s="3"/>
      <x:c r="C27" s="3"/>
      <x:c r="D27" s="3"/>
      <x:c r="E27" s="3"/>
      <x:c r="F27" s="3"/>
      <x:c r="G27" s="3"/>
      <x:c r="H27" s="3"/>
      <x:c r="I27" s="3"/>
      <x:c r="J27" s="3"/>
      <x:c r="K27" s="3"/>
      <x:c r="L27" s="3"/>
      <x:c r="M27" s="3"/>
      <x:c r="N27" s="3"/>
      <x:c r="O27" s="3"/>
      <x:c r="P27" s="3"/>
      <x:c r="Q27" s="3"/>
      <x:c r="R27" s="3"/>
      <x:c r="S27" s="3"/>
      <x:c r="T27" s="3"/>
      <x:c r="U27" s="3"/>
      <x:c r="V27" s="3"/>
      <x:c r="W27" s="3"/>
      <x:c r="X27" s="3"/>
      <x:c r="Y27" s="3"/>
      <x:c r="Z27" s="3"/>
      <x:c r="AA27" s="3"/>
    </x:row>
    <x:row r="28" ht="22" customHeight="1">
      <x:c r="A28" s="3" t="str">
        <x:v>Current case charges may stop at the tariff time/collection cap. The model is a schedule comparison, not a month-by-month invoice history.</x:v>
      </x:c>
      <x:c r="B28" s="3"/>
      <x:c r="C28" s="3"/>
      <x:c r="D28" s="3"/>
      <x:c r="E28" s="3"/>
      <x:c r="F28" s="3"/>
      <x:c r="G28" s="3"/>
      <x:c r="H28" s="3"/>
      <x:c r="I28" s="3"/>
      <x:c r="J28" s="3"/>
      <x:c r="K28" s="3"/>
      <x:c r="L28" s="3"/>
      <x:c r="M28" s="3"/>
      <x:c r="N28" s="3"/>
      <x:c r="O28" s="3"/>
      <x:c r="P28" s="3"/>
      <x:c r="Q28" s="3"/>
      <x:c r="R28" s="3"/>
      <x:c r="S28" s="3"/>
      <x:c r="T28" s="3"/>
      <x:c r="U28" s="3"/>
      <x:c r="V28" s="3"/>
      <x:c r="W28" s="3"/>
      <x:c r="X28" s="3"/>
      <x:c r="Y28" s="3"/>
      <x:c r="Z28" s="3"/>
      <x:c r="AA28" s="3"/>
    </x:row>
    <x:row r="29" ht="22" customHeight="1">
      <x:c r="A29" s="3"/>
      <x:c r="B29" s="3"/>
      <x:c r="C29" s="3"/>
      <x:c r="D29" s="3"/>
      <x:c r="E29" s="3"/>
      <x:c r="F29" s="3"/>
      <x:c r="G29" s="3"/>
      <x:c r="H29" s="3"/>
      <x:c r="I29" s="3"/>
      <x:c r="J29" s="3"/>
      <x:c r="K29" s="3"/>
      <x:c r="L29" s="3"/>
      <x:c r="M29" s="3"/>
      <x:c r="N29" s="3"/>
      <x:c r="O29" s="3"/>
      <x:c r="P29" s="3"/>
      <x:c r="Q29" s="3"/>
      <x:c r="R29" s="3"/>
      <x:c r="S29" s="3"/>
      <x:c r="T29" s="3"/>
      <x:c r="U29" s="3"/>
      <x:c r="V29" s="3"/>
      <x:c r="W29" s="3"/>
      <x:c r="X29" s="3"/>
      <x:c r="Y29" s="3"/>
      <x:c r="Z29" s="3"/>
      <x:c r="AA29" s="3"/>
    </x:row>
    <x:row r="30" ht="22" customHeight="1">
      <x:c r="A30" s="3"/>
      <x:c r="B30" s="3"/>
      <x:c r="C30" s="3"/>
      <x:c r="D30" s="3"/>
      <x:c r="E30" s="3"/>
      <x:c r="F30" s="3"/>
      <x:c r="G30" s="3"/>
      <x:c r="H30" s="3"/>
      <x:c r="I30" s="3"/>
      <x:c r="J30" s="3"/>
      <x:c r="K30" s="3"/>
      <x:c r="L30" s="3"/>
      <x:c r="M30" s="3"/>
      <x:c r="N30" s="3"/>
      <x:c r="O30" s="3"/>
      <x:c r="P30" s="3"/>
      <x:c r="Q30" s="3"/>
      <x:c r="R30" s="3"/>
      <x:c r="S30" s="3"/>
      <x:c r="T30" s="3"/>
      <x:c r="U30" s="3"/>
      <x:c r="V30" s="3"/>
      <x:c r="W30" s="3"/>
      <x:c r="X30" s="3"/>
      <x:c r="Y30" s="3"/>
      <x:c r="Z30" s="3"/>
      <x:c r="AA30" s="3"/>
    </x:row>
    <x:row r="31" ht="25" customHeight="1">
      <x:c r="A31" s="14" t="str">
        <x:v>Tariff inputs and calculation detail — one service / period per row</x:v>
      </x:c>
      <x:c r="B31" s="14"/>
      <x:c r="C31" s="14"/>
      <x:c r="D31" s="14"/>
      <x:c r="E31" s="14"/>
      <x:c r="F31" s="14"/>
      <x:c r="G31" s="14"/>
      <x:c r="H31" s="14"/>
      <x:c r="I31" s="14"/>
      <x:c r="J31" s="14"/>
      <x:c r="K31" s="14"/>
      <x:c r="L31" s="14"/>
      <x:c r="M31" s="14"/>
      <x:c r="N31" s="14"/>
      <x:c r="O31" s="14"/>
      <x:c r="P31" s="14"/>
      <x:c r="Q31" s="14"/>
      <x:c r="R31" s="14"/>
      <x:c r="S31" s="14"/>
      <x:c r="T31" s="14"/>
      <x:c r="U31" s="14"/>
      <x:c r="V31" s="14"/>
      <x:c r="W31" s="14"/>
      <x:c r="X31" s="14"/>
      <x:c r="Y31" s="14"/>
      <x:c r="Z31" s="14"/>
      <x:c r="AA31" s="14"/>
    </x:row>
    <x:row r="32" ht="22" customHeight="1">
      <x:c r="A32" s="3" t="str">
        <x:v>Blank upper tier bound means no upper limit. Source URLs and physical PDF pages are in column AA.</x:v>
      </x:c>
      <x:c r="B32" s="3"/>
      <x:c r="C32" s="3"/>
      <x:c r="D32" s="3"/>
      <x:c r="E32" s="3"/>
      <x:c r="F32" s="3"/>
      <x:c r="G32" s="3"/>
      <x:c r="H32" s="3"/>
      <x:c r="I32" s="3"/>
      <x:c r="J32" s="3"/>
      <x:c r="K32" s="3"/>
      <x:c r="L32" s="3"/>
      <x:c r="M32" s="3"/>
      <x:c r="N32" s="3"/>
      <x:c r="O32" s="3"/>
      <x:c r="P32" s="3"/>
      <x:c r="Q32" s="3"/>
      <x:c r="R32" s="3"/>
      <x:c r="S32" s="3"/>
      <x:c r="T32" s="3"/>
      <x:c r="U32" s="3"/>
      <x:c r="V32" s="3"/>
      <x:c r="W32" s="3"/>
      <x:c r="X32" s="3"/>
      <x:c r="Y32" s="3"/>
      <x:c r="Z32" s="3"/>
      <x:c r="AA32" s="3"/>
    </x:row>
    <x:row r="33" ht="22" customHeight="1">
      <x:c r="A33" s="3" t="str">
        <x:v>Published case fees are temporary/capped. Unknown historical adjustments, one-time fees, penalties and arrears are excluded.</x:v>
      </x:c>
      <x:c r="B33" s="3"/>
      <x:c r="C33" s="3"/>
      <x:c r="D33" s="3"/>
      <x:c r="E33" s="3"/>
      <x:c r="F33" s="3"/>
      <x:c r="G33" s="3"/>
      <x:c r="H33" s="3"/>
      <x:c r="I33" s="3"/>
      <x:c r="J33" s="3"/>
      <x:c r="K33" s="3"/>
      <x:c r="L33" s="3"/>
      <x:c r="M33" s="3"/>
      <x:c r="N33" s="3"/>
      <x:c r="O33" s="3"/>
      <x:c r="P33" s="3"/>
      <x:c r="Q33" s="3"/>
      <x:c r="R33" s="3"/>
      <x:c r="S33" s="3"/>
      <x:c r="T33" s="3"/>
      <x:c r="U33" s="3"/>
      <x:c r="V33" s="3"/>
      <x:c r="W33" s="3"/>
      <x:c r="X33" s="3"/>
      <x:c r="Y33" s="3"/>
      <x:c r="Z33" s="3"/>
      <x:c r="AA33" s="3"/>
    </x:row>
    <x:row r="34" ht="38" customHeight="1">
      <x:c r="A34" s="10" t="str">
        <x:v>Group ID</x:v>
      </x:c>
      <x:c r="B34" s="10" t="str">
        <x:v>Tariff group</x:v>
      </x:c>
      <x:c r="C34" s="10" t="str">
        <x:v>Period</x:v>
      </x:c>
      <x:c r="D34" s="10" t="str">
        <x:v>Service</x:v>
      </x:c>
      <x:c r="E34" s="10" t="str">
        <x:v>Base $/month</x:v>
      </x:c>
      <x:c r="F34" s="10" t="str">
        <x:v>Included gallons</x:v>
      </x:c>
      <x:c r="G34" s="10" t="str">
        <x:v>Tier 1 from</x:v>
      </x:c>
      <x:c r="H34" s="10" t="str">
        <x:v>Tier 1 to</x:v>
      </x:c>
      <x:c r="I34" s="10" t="str">
        <x:v>Tier 1 $/kgal</x:v>
      </x:c>
      <x:c r="J34" s="10" t="str">
        <x:v>Tier 2 from</x:v>
      </x:c>
      <x:c r="K34" s="10" t="str">
        <x:v>Tier 2 to</x:v>
      </x:c>
      <x:c r="L34" s="10" t="str"/>
      <x:c r="M34" s="10" t="str">
        <x:v>Tier 2 $/kgal</x:v>
      </x:c>
      <x:c r="N34" s="10" t="str">
        <x:v>Tier 3 from</x:v>
      </x:c>
      <x:c r="O34" s="10" t="str">
        <x:v>Tier 3 to</x:v>
      </x:c>
      <x:c r="P34" s="10" t="str">
        <x:v>Tier 3 $/kgal</x:v>
      </x:c>
      <x:c r="Q34" s="10" t="str">
        <x:v>Case fee $/month</x:v>
      </x:c>
      <x:c r="R34" s="10" t="str">
        <x:v>Pass 1 $/kgal</x:v>
      </x:c>
      <x:c r="S34" s="10" t="str">
        <x:v>Pass 1 factor</x:v>
      </x:c>
      <x:c r="T34" s="10" t="str">
        <x:v>Pass 2 $/kgal</x:v>
      </x:c>
      <x:c r="U34" s="10" t="str">
        <x:v>Pass 2 factor</x:v>
      </x:c>
      <x:c r="V34" s="10" t="str">
        <x:v>Assessment rate</x:v>
      </x:c>
      <x:c r="W34" s="10" t="str">
        <x:v>Core calculated</x:v>
      </x:c>
      <x:c r="X34" s="10" t="str">
        <x:v>Pass calculated</x:v>
      </x:c>
      <x:c r="Y34" s="10" t="str">
        <x:v>Subtotal pre 1%</x:v>
      </x:c>
      <x:c r="Z34" s="10" t="str"/>
      <x:c r="AA34" s="10" t="str">
        <x:v>Source URLs / PDF pages</x:v>
      </x:c>
    </x:row>
    <x:row r="35" ht="55" customHeight="1">
      <x:c r="A35" s="17" t="str">
        <x:v>coleto</x:v>
      </x:c>
      <x:c r="B35" s="17" t="str">
        <x:v>Coleto / Shady Oaks subdivision</x:v>
      </x:c>
      <x:c r="C35" s="17" t="str">
        <x:v>Inherited / May 2023</x:v>
      </x:c>
      <x:c r="D35" s="17" t="str">
        <x:v>water</x:v>
      </x:c>
      <x:c r="E35" s="37" t="n">
        <x:v>28</x:v>
      </x:c>
      <x:c r="F35" s="17" t="n">
        <x:v>0</x:v>
      </x:c>
      <x:c r="G35" s="17" t="n">
        <x:v>0</x:v>
      </x:c>
      <x:c r="H35" s="17"/>
      <x:c r="I35" s="40" t="n">
        <x:v>3</x:v>
      </x:c>
      <x:c r="J35" s="17" t="n">
        <x:v>0</x:v>
      </x:c>
      <x:c r="K35" s="17"/>
      <x:c r="L35" s="17" t="str"/>
      <x:c r="M35" s="40" t="n">
        <x:v>0</x:v>
      </x:c>
      <x:c r="N35" s="17" t="n">
        <x:v>0</x:v>
      </x:c>
      <x:c r="O35" s="17"/>
      <x:c r="P35" s="40" t="n">
        <x:v>0</x:v>
      </x:c>
      <x:c r="Q35" s="40" t="n">
        <x:v>0</x:v>
      </x:c>
      <x:c r="R35" s="40" t="n">
        <x:v>0</x:v>
      </x:c>
      <x:c r="S35" s="40" t="n">
        <x:v>1</x:v>
      </x:c>
      <x:c r="T35" s="40" t="n">
        <x:v>0</x:v>
      </x:c>
      <x:c r="U35" s="40" t="n">
        <x:v>1</x:v>
      </x:c>
      <x:c r="V35" s="41" t="n">
        <x:v>0.01</x:v>
      </x:c>
      <x:c r="W35" s="37" t="n">
        <x:f>IF(COUNT($C$5)=0,"",E35+MAX(0,MIN($C$5,IF(H35="",$C$5,H35))-G35)/1000*I35+MAX(0,MIN($C$5,IF(K35="",$C$5,K35))-J35)/1000*M35+MAX(0,MIN($C$5,IF(O35="",$C$5,O35))-N35)/1000*P35)</x:f>
        <x:v>43</x:v>
      </x:c>
      <x:c r="X35" s="37" t="n">
        <x:f>IF(COUNT($C$5)=0,"",$C$5/1000*(R35*S35+T35*U35))</x:f>
        <x:v>0</x:v>
      </x:c>
      <x:c r="Y35" s="37" t="n">
        <x:f>IF(COUNT($C$5)=0,"",W35+Q35+X35)</x:f>
        <x:v>43</x:v>
      </x:c>
      <x:c r="Z35" s="17" t="str"/>
      <x:c r="AA35" s="17" t="str">
        <x:v>old_compilation; PDF p.8; https://media.assets.sincrod.com/websites/content/web-cswr/file/a0825dd0-28a1-42af-b7bc-29a31c6d5160/168185a32d39474a8b23f235195e57e9.pdf</x:v>
      </x:c>
    </x:row>
    <x:row r="36" ht="55" customHeight="1">
      <x:c r="A36" s="17" t="str">
        <x:v>coleto</x:v>
      </x:c>
      <x:c r="B36" s="17" t="str">
        <x:v>Coleto / Shady Oaks subdivision</x:v>
      </x:c>
      <x:c r="C36" s="17" t="str">
        <x:v>Approved Aug 2024</x:v>
      </x:c>
      <x:c r="D36" s="17" t="str">
        <x:v>water</x:v>
      </x:c>
      <x:c r="E36" s="37" t="n">
        <x:v>49.89</x:v>
      </x:c>
      <x:c r="F36" s="17" t="n">
        <x:v>0</x:v>
      </x:c>
      <x:c r="G36" s="17" t="n">
        <x:v>0</x:v>
      </x:c>
      <x:c r="H36" s="17"/>
      <x:c r="I36" s="40" t="n">
        <x:v>5.2</x:v>
      </x:c>
      <x:c r="J36" s="17" t="n">
        <x:v>0</x:v>
      </x:c>
      <x:c r="K36" s="17"/>
      <x:c r="L36" s="17" t="str"/>
      <x:c r="M36" s="40" t="n">
        <x:v>0</x:v>
      </x:c>
      <x:c r="N36" s="17" t="n">
        <x:v>0</x:v>
      </x:c>
      <x:c r="O36" s="17"/>
      <x:c r="P36" s="40" t="n">
        <x:v>0</x:v>
      </x:c>
      <x:c r="Q36" s="40" t="n">
        <x:v>1.6</x:v>
      </x:c>
      <x:c r="R36" s="40" t="n">
        <x:v>0</x:v>
      </x:c>
      <x:c r="S36" s="40" t="n">
        <x:v>1</x:v>
      </x:c>
      <x:c r="T36" s="40" t="n">
        <x:v>0</x:v>
      </x:c>
      <x:c r="U36" s="40" t="n">
        <x:v>1</x:v>
      </x:c>
      <x:c r="V36" s="41" t="n">
        <x:v>0.01</x:v>
      </x:c>
      <x:c r="W36" s="37" t="n">
        <x:f>IF(COUNT($C$5)=0,"",E36+MAX(0,MIN($C$5,IF(H36="",$C$5,H36))-G36)/1000*I36+MAX(0,MIN($C$5,IF(K36="",$C$5,K36))-J36)/1000*M36+MAX(0,MIN($C$5,IF(O36="",$C$5,O36))-N36)/1000*P36)</x:f>
        <x:v>75.89</x:v>
      </x:c>
      <x:c r="X36" s="37" t="n">
        <x:f>IF(COUNT($C$5)=0,"",$C$5/1000*(R36*S36+T36*U36))</x:f>
        <x:v>0</x:v>
      </x:c>
      <x:c r="Y36" s="37" t="n">
        <x:f>IF(COUNT($C$5)=0,"",W36+Q36+X36)</x:f>
        <x:v>77.49</x:v>
      </x:c>
      <x:c r="Z36" s="17" t="str"/>
      <x:c r="AA36" s="17" t="str">
        <x:v>tariff_2024; PDF p.9; https://media.assets.sincrod.com/websites/content/web-cswr/file/v/1/9763a141-70ef-435c-b3fe-affe2a0571be/8c4ed835375d4286b20e71f01f60c51d.pdf</x:v>
      </x:c>
    </x:row>
    <x:row r="37" ht="55" customHeight="1">
      <x:c r="A37" s="17" t="str">
        <x:v>coleto</x:v>
      </x:c>
      <x:c r="B37" s="17" t="str">
        <x:v>Coleto / Shady Oaks subdivision</x:v>
      </x:c>
      <x:c r="C37" s="17" t="str">
        <x:v>Effective Jun 2026</x:v>
      </x:c>
      <x:c r="D37" s="17" t="str">
        <x:v>water</x:v>
      </x:c>
      <x:c r="E37" s="37" t="n">
        <x:v>61.6</x:v>
      </x:c>
      <x:c r="F37" s="17" t="n">
        <x:v>0</x:v>
      </x:c>
      <x:c r="G37" s="17" t="n">
        <x:v>0</x:v>
      </x:c>
      <x:c r="H37" s="17" t="n">
        <x:v>4000</x:v>
      </x:c>
      <x:c r="I37" s="40" t="n">
        <x:v>4.56</x:v>
      </x:c>
      <x:c r="J37" s="17" t="n">
        <x:v>4000</x:v>
      </x:c>
      <x:c r="K37" s="17" t="n">
        <x:v>14000</x:v>
      </x:c>
      <x:c r="L37" s="17" t="str"/>
      <x:c r="M37" s="40" t="n">
        <x:v>9.88</x:v>
      </x:c>
      <x:c r="N37" s="17" t="n">
        <x:v>14000</x:v>
      </x:c>
      <x:c r="O37" s="17"/>
      <x:c r="P37" s="40" t="n">
        <x:v>19.76</x:v>
      </x:c>
      <x:c r="Q37" s="40" t="n">
        <x:v>1.86</x:v>
      </x:c>
      <x:c r="R37" s="40" t="n">
        <x:v>0</x:v>
      </x:c>
      <x:c r="S37" s="40" t="n">
        <x:v>1</x:v>
      </x:c>
      <x:c r="T37" s="40" t="n">
        <x:v>0</x:v>
      </x:c>
      <x:c r="U37" s="40" t="n">
        <x:v>1</x:v>
      </x:c>
      <x:c r="V37" s="41" t="n">
        <x:v>0.01</x:v>
      </x:c>
      <x:c r="W37" s="37" t="n">
        <x:f>IF(COUNT($C$5)=0,"",E37+MAX(0,MIN($C$5,IF(H37="",$C$5,H37))-G37)/1000*I37+MAX(0,MIN($C$5,IF(K37="",$C$5,K37))-J37)/1000*M37+MAX(0,MIN($C$5,IF(O37="",$C$5,O37))-N37)/1000*P37)</x:f>
        <x:v>89.72</x:v>
      </x:c>
      <x:c r="X37" s="37" t="n">
        <x:f>IF(COUNT($C$5)=0,"",$C$5/1000*(R37*S37+T37*U37))</x:f>
        <x:v>0</x:v>
      </x:c>
      <x:c r="Y37" s="37" t="n">
        <x:f>IF(COUNT($C$5)=0,"",W37+Q37+X37)</x:f>
        <x:v>91.58</x:v>
      </x:c>
      <x:c r="Z37" s="17" t="str"/>
      <x:c r="AA37" s="17" t="str">
        <x:v>tariff_2026; PDF p.13; https://interchange.puc.texas.gov/Documents/59491_6_1654225.PDF</x:v>
      </x:c>
    </x:row>
    <x:row r="38" ht="55" customHeight="1">
      <x:c r="A38" s="17" t="str">
        <x:v>north_victoria</x:v>
      </x:c>
      <x:c r="B38" s="17" t="str">
        <x:v>North Victoria</x:v>
      </x:c>
      <x:c r="C38" s="17" t="str">
        <x:v>Inherited / May 2023</x:v>
      </x:c>
      <x:c r="D38" s="17" t="str">
        <x:v>water</x:v>
      </x:c>
      <x:c r="E38" s="37" t="n">
        <x:v>44.81</x:v>
      </x:c>
      <x:c r="F38" s="17" t="n">
        <x:v>1000</x:v>
      </x:c>
      <x:c r="G38" s="17" t="n">
        <x:v>1000</x:v>
      </x:c>
      <x:c r="H38" s="17"/>
      <x:c r="I38" s="40" t="n">
        <x:v>2.88</x:v>
      </x:c>
      <x:c r="J38" s="17" t="n">
        <x:v>0</x:v>
      </x:c>
      <x:c r="K38" s="17"/>
      <x:c r="L38" s="17" t="str"/>
      <x:c r="M38" s="40" t="n">
        <x:v>0</x:v>
      </x:c>
      <x:c r="N38" s="17" t="n">
        <x:v>0</x:v>
      </x:c>
      <x:c r="O38" s="17"/>
      <x:c r="P38" s="40" t="n">
        <x:v>0</x:v>
      </x:c>
      <x:c r="Q38" s="40" t="n">
        <x:v>0</x:v>
      </x:c>
      <x:c r="R38" s="40" t="n">
        <x:v>0</x:v>
      </x:c>
      <x:c r="S38" s="40" t="n">
        <x:v>1</x:v>
      </x:c>
      <x:c r="T38" s="40" t="n">
        <x:v>0</x:v>
      </x:c>
      <x:c r="U38" s="40" t="n">
        <x:v>1</x:v>
      </x:c>
      <x:c r="V38" s="41" t="n">
        <x:v>0.01</x:v>
      </x:c>
      <x:c r="W38" s="37" t="n">
        <x:f>IF(COUNT($C$5)=0,"",E38+MAX(0,MIN($C$5,IF(H38="",$C$5,H38))-G38)/1000*I38+MAX(0,MIN($C$5,IF(K38="",$C$5,K38))-J38)/1000*M38+MAX(0,MIN($C$5,IF(O38="",$C$5,O38))-N38)/1000*P38)</x:f>
        <x:v>56.33</x:v>
      </x:c>
      <x:c r="X38" s="37" t="n">
        <x:f>IF(COUNT($C$5)=0,"",$C$5/1000*(R38*S38+T38*U38))</x:f>
        <x:v>0</x:v>
      </x:c>
      <x:c r="Y38" s="37" t="n">
        <x:f>IF(COUNT($C$5)=0,"",W38+Q38+X38)</x:f>
        <x:v>56.33</x:v>
      </x:c>
      <x:c r="Z38" s="17" t="str"/>
      <x:c r="AA38" s="17" t="str">
        <x:v>old_compilation; PDF p.10; https://media.assets.sincrod.com/websites/content/web-cswr/file/a0825dd0-28a1-42af-b7bc-29a31c6d5160/168185a32d39474a8b23f235195e57e9.pdf</x:v>
      </x:c>
    </x:row>
    <x:row r="39" ht="55" customHeight="1">
      <x:c r="A39" s="17" t="str">
        <x:v>north_victoria</x:v>
      </x:c>
      <x:c r="B39" s="17" t="str">
        <x:v>North Victoria</x:v>
      </x:c>
      <x:c r="C39" s="17" t="str">
        <x:v>Approved Aug 2024</x:v>
      </x:c>
      <x:c r="D39" s="17" t="str">
        <x:v>water</x:v>
      </x:c>
      <x:c r="E39" s="37" t="n">
        <x:v>49.89</x:v>
      </x:c>
      <x:c r="F39" s="17" t="n">
        <x:v>0</x:v>
      </x:c>
      <x:c r="G39" s="17" t="n">
        <x:v>0</x:v>
      </x:c>
      <x:c r="H39" s="17"/>
      <x:c r="I39" s="40" t="n">
        <x:v>5.2</x:v>
      </x:c>
      <x:c r="J39" s="17" t="n">
        <x:v>0</x:v>
      </x:c>
      <x:c r="K39" s="17"/>
      <x:c r="L39" s="17" t="str"/>
      <x:c r="M39" s="40" t="n">
        <x:v>0</x:v>
      </x:c>
      <x:c r="N39" s="17" t="n">
        <x:v>0</x:v>
      </x:c>
      <x:c r="O39" s="17"/>
      <x:c r="P39" s="40" t="n">
        <x:v>0</x:v>
      </x:c>
      <x:c r="Q39" s="40" t="n">
        <x:v>1.6</x:v>
      </x:c>
      <x:c r="R39" s="40" t="n">
        <x:v>0</x:v>
      </x:c>
      <x:c r="S39" s="40" t="n">
        <x:v>1</x:v>
      </x:c>
      <x:c r="T39" s="40" t="n">
        <x:v>0</x:v>
      </x:c>
      <x:c r="U39" s="40" t="n">
        <x:v>1</x:v>
      </x:c>
      <x:c r="V39" s="41" t="n">
        <x:v>0.01</x:v>
      </x:c>
      <x:c r="W39" s="37" t="n">
        <x:f>IF(COUNT($C$5)=0,"",E39+MAX(0,MIN($C$5,IF(H39="",$C$5,H39))-G39)/1000*I39+MAX(0,MIN($C$5,IF(K39="",$C$5,K39))-J39)/1000*M39+MAX(0,MIN($C$5,IF(O39="",$C$5,O39))-N39)/1000*P39)</x:f>
        <x:v>75.89</x:v>
      </x:c>
      <x:c r="X39" s="37" t="n">
        <x:f>IF(COUNT($C$5)=0,"",$C$5/1000*(R39*S39+T39*U39))</x:f>
        <x:v>0</x:v>
      </x:c>
      <x:c r="Y39" s="37" t="n">
        <x:f>IF(COUNT($C$5)=0,"",W39+Q39+X39)</x:f>
        <x:v>77.49</x:v>
      </x:c>
      <x:c r="Z39" s="17" t="str"/>
      <x:c r="AA39" s="17" t="str">
        <x:v>tariff_2024; PDF p.9; https://media.assets.sincrod.com/websites/content/web-cswr/file/v/1/9763a141-70ef-435c-b3fe-affe2a0571be/8c4ed835375d4286b20e71f01f60c51d.pdf</x:v>
      </x:c>
    </x:row>
    <x:row r="40" ht="55" customHeight="1">
      <x:c r="A40" s="17" t="str">
        <x:v>north_victoria</x:v>
      </x:c>
      <x:c r="B40" s="17" t="str">
        <x:v>North Victoria</x:v>
      </x:c>
      <x:c r="C40" s="17" t="str">
        <x:v>Effective Jun 2026</x:v>
      </x:c>
      <x:c r="D40" s="17" t="str">
        <x:v>water</x:v>
      </x:c>
      <x:c r="E40" s="37" t="n">
        <x:v>61.6</x:v>
      </x:c>
      <x:c r="F40" s="17" t="n">
        <x:v>0</x:v>
      </x:c>
      <x:c r="G40" s="17" t="n">
        <x:v>0</x:v>
      </x:c>
      <x:c r="H40" s="17" t="n">
        <x:v>4000</x:v>
      </x:c>
      <x:c r="I40" s="40" t="n">
        <x:v>4.56</x:v>
      </x:c>
      <x:c r="J40" s="17" t="n">
        <x:v>4000</x:v>
      </x:c>
      <x:c r="K40" s="17" t="n">
        <x:v>14000</x:v>
      </x:c>
      <x:c r="L40" s="17" t="str"/>
      <x:c r="M40" s="40" t="n">
        <x:v>9.88</x:v>
      </x:c>
      <x:c r="N40" s="17" t="n">
        <x:v>14000</x:v>
      </x:c>
      <x:c r="O40" s="17"/>
      <x:c r="P40" s="40" t="n">
        <x:v>19.76</x:v>
      </x:c>
      <x:c r="Q40" s="40" t="n">
        <x:v>1.86</x:v>
      </x:c>
      <x:c r="R40" s="40" t="n">
        <x:v>0</x:v>
      </x:c>
      <x:c r="S40" s="40" t="n">
        <x:v>1</x:v>
      </x:c>
      <x:c r="T40" s="40" t="n">
        <x:v>0</x:v>
      </x:c>
      <x:c r="U40" s="40" t="n">
        <x:v>1</x:v>
      </x:c>
      <x:c r="V40" s="41" t="n">
        <x:v>0.01</x:v>
      </x:c>
      <x:c r="W40" s="37" t="n">
        <x:f>IF(COUNT($C$5)=0,"",E40+MAX(0,MIN($C$5,IF(H40="",$C$5,H40))-G40)/1000*I40+MAX(0,MIN($C$5,IF(K40="",$C$5,K40))-J40)/1000*M40+MAX(0,MIN($C$5,IF(O40="",$C$5,O40))-N40)/1000*P40)</x:f>
        <x:v>89.72</x:v>
      </x:c>
      <x:c r="X40" s="37" t="n">
        <x:f>IF(COUNT($C$5)=0,"",$C$5/1000*(R40*S40+T40*U40))</x:f>
        <x:v>0</x:v>
      </x:c>
      <x:c r="Y40" s="37" t="n">
        <x:f>IF(COUNT($C$5)=0,"",W40+Q40+X40)</x:f>
        <x:v>91.58</x:v>
      </x:c>
      <x:c r="Z40" s="17" t="str"/>
      <x:c r="AA40" s="17" t="str">
        <x:v>tariff_2026; PDF p.13; https://interchange.puc.texas.gov/Documents/59491_6_1654225.PDF</x:v>
      </x:c>
    </x:row>
    <x:row r="41" ht="55" customHeight="1">
      <x:c r="A41" s="17" t="str">
        <x:v>copano_heights</x:v>
      </x:c>
      <x:c r="B41" s="17" t="str">
        <x:v>Copano Heights Units 1 and 2</x:v>
      </x:c>
      <x:c r="C41" s="17" t="str">
        <x:v>Inherited / May 2023</x:v>
      </x:c>
      <x:c r="D41" s="17" t="str">
        <x:v>water</x:v>
      </x:c>
      <x:c r="E41" s="37" t="n">
        <x:v>31.91</x:v>
      </x:c>
      <x:c r="F41" s="17" t="n">
        <x:v>0</x:v>
      </x:c>
      <x:c r="G41" s="17" t="n">
        <x:v>0</x:v>
      </x:c>
      <x:c r="H41" s="17"/>
      <x:c r="I41" s="40" t="n">
        <x:v>0</x:v>
      </x:c>
      <x:c r="J41" s="17" t="n">
        <x:v>0</x:v>
      </x:c>
      <x:c r="K41" s="17"/>
      <x:c r="L41" s="17" t="str"/>
      <x:c r="M41" s="40" t="n">
        <x:v>0</x:v>
      </x:c>
      <x:c r="N41" s="17" t="n">
        <x:v>0</x:v>
      </x:c>
      <x:c r="O41" s="17"/>
      <x:c r="P41" s="40" t="n">
        <x:v>0</x:v>
      </x:c>
      <x:c r="Q41" s="40" t="n">
        <x:v>0</x:v>
      </x:c>
      <x:c r="R41" s="40" t="n">
        <x:v>7.35</x:v>
      </x:c>
      <x:c r="S41" s="40" t="n">
        <x:v>1</x:v>
      </x:c>
      <x:c r="T41" s="40" t="n">
        <x:v>0</x:v>
      </x:c>
      <x:c r="U41" s="40" t="n">
        <x:v>1</x:v>
      </x:c>
      <x:c r="V41" s="41" t="n">
        <x:v>0.01</x:v>
      </x:c>
      <x:c r="W41" s="37" t="n">
        <x:f>IF(COUNT($C$5)=0,"",E41+MAX(0,MIN($C$5,IF(H41="",$C$5,H41))-G41)/1000*I41+MAX(0,MIN($C$5,IF(K41="",$C$5,K41))-J41)/1000*M41+MAX(0,MIN($C$5,IF(O41="",$C$5,O41))-N41)/1000*P41)</x:f>
        <x:v>31.91</x:v>
      </x:c>
      <x:c r="X41" s="37" t="n">
        <x:f>IF(COUNT($C$5)=0,"",$C$5/1000*(R41*S41+T41*U41))</x:f>
        <x:v>36.75</x:v>
      </x:c>
      <x:c r="Y41" s="37" t="n">
        <x:f>IF(COUNT($C$5)=0,"",W41+Q41+X41)</x:f>
        <x:v>68.66</x:v>
      </x:c>
      <x:c r="Z41" s="17" t="str"/>
      <x:c r="AA41" s="17" t="str">
        <x:v>old_compilation; PDF p.12; https://media.assets.sincrod.com/websites/content/web-cswr/file/a0825dd0-28a1-42af-b7bc-29a31c6d5160/168185a32d39474a8b23f235195e57e9.pdf
old_compilation; PDF p.12; https://media.assets.sincrod.com/websites/content/web-cswr/file/a0825dd0-28a1-42af-b7bc-29a31c6d5160/168185a32d39474a8b23f235195e57e9.pdf
tariff_2024; PDF p.12; https://media.assets.sincrod.com/websites/content/web-cswr/file/v/1/9763a141-70ef-435c-b3fe-affe2a0571be/8c4ed835375d4286b20e71f01f60c51d.pdf
company_schedule_2026; PDF p.2; https://centralstateswaterresources.com/wp-content/uploads/2026/06/Consolidated-Rates-06.03.26.pdf</x:v>
      </x:c>
    </x:row>
    <x:row r="42" ht="55" customHeight="1">
      <x:c r="A42" s="17" t="str">
        <x:v>copano_heights</x:v>
      </x:c>
      <x:c r="B42" s="17" t="str">
        <x:v>Copano Heights Units 1 and 2</x:v>
      </x:c>
      <x:c r="C42" s="17" t="str">
        <x:v>Approved Aug 2024</x:v>
      </x:c>
      <x:c r="D42" s="17" t="str">
        <x:v>water</x:v>
      </x:c>
      <x:c r="E42" s="37" t="n">
        <x:v>49.89</x:v>
      </x:c>
      <x:c r="F42" s="17" t="n">
        <x:v>0</x:v>
      </x:c>
      <x:c r="G42" s="17" t="n">
        <x:v>0</x:v>
      </x:c>
      <x:c r="H42" s="17"/>
      <x:c r="I42" s="40" t="n">
        <x:v>5.2</x:v>
      </x:c>
      <x:c r="J42" s="17" t="n">
        <x:v>0</x:v>
      </x:c>
      <x:c r="K42" s="17"/>
      <x:c r="L42" s="17" t="str"/>
      <x:c r="M42" s="40" t="n">
        <x:v>0</x:v>
      </x:c>
      <x:c r="N42" s="17" t="n">
        <x:v>0</x:v>
      </x:c>
      <x:c r="O42" s="17"/>
      <x:c r="P42" s="40" t="n">
        <x:v>0</x:v>
      </x:c>
      <x:c r="Q42" s="40" t="n">
        <x:v>1.6</x:v>
      </x:c>
      <x:c r="R42" s="40" t="n">
        <x:v>7.35</x:v>
      </x:c>
      <x:c r="S42" s="40" t="n">
        <x:v>1</x:v>
      </x:c>
      <x:c r="T42" s="40" t="n">
        <x:v>0</x:v>
      </x:c>
      <x:c r="U42" s="40" t="n">
        <x:v>1</x:v>
      </x:c>
      <x:c r="V42" s="41" t="n">
        <x:v>0.01</x:v>
      </x:c>
      <x:c r="W42" s="37" t="n">
        <x:f>IF(COUNT($C$5)=0,"",E42+MAX(0,MIN($C$5,IF(H42="",$C$5,H42))-G42)/1000*I42+MAX(0,MIN($C$5,IF(K42="",$C$5,K42))-J42)/1000*M42+MAX(0,MIN($C$5,IF(O42="",$C$5,O42))-N42)/1000*P42)</x:f>
        <x:v>75.89</x:v>
      </x:c>
      <x:c r="X42" s="37" t="n">
        <x:f>IF(COUNT($C$5)=0,"",$C$5/1000*(R42*S42+T42*U42))</x:f>
        <x:v>36.75</x:v>
      </x:c>
      <x:c r="Y42" s="37" t="n">
        <x:f>IF(COUNT($C$5)=0,"",W42+Q42+X42)</x:f>
        <x:v>114.24</x:v>
      </x:c>
      <x:c r="Z42" s="17" t="str"/>
      <x:c r="AA42" s="17" t="str">
        <x:v>tariff_2024; PDF p.9; https://media.assets.sincrod.com/websites/content/web-cswr/file/v/1/9763a141-70ef-435c-b3fe-affe2a0571be/8c4ed835375d4286b20e71f01f60c51d.pdf
old_compilation; PDF p.12; https://media.assets.sincrod.com/websites/content/web-cswr/file/a0825dd0-28a1-42af-b7bc-29a31c6d5160/168185a32d39474a8b23f235195e57e9.pdf
tariff_2024; PDF p.12; https://media.assets.sincrod.com/websites/content/web-cswr/file/v/1/9763a141-70ef-435c-b3fe-affe2a0571be/8c4ed835375d4286b20e71f01f60c51d.pdf
company_schedule_2026; PDF p.2; https://centralstateswaterresources.com/wp-content/uploads/2026/06/Consolidated-Rates-06.03.26.pdf</x:v>
      </x:c>
    </x:row>
    <x:row r="43" ht="55" customHeight="1">
      <x:c r="A43" s="17" t="str">
        <x:v>copano_heights</x:v>
      </x:c>
      <x:c r="B43" s="17" t="str">
        <x:v>Copano Heights Units 1 and 2</x:v>
      </x:c>
      <x:c r="C43" s="17" t="str">
        <x:v>Effective Jun 2026</x:v>
      </x:c>
      <x:c r="D43" s="17" t="str">
        <x:v>water</x:v>
      </x:c>
      <x:c r="E43" s="37" t="n">
        <x:v>61.6</x:v>
      </x:c>
      <x:c r="F43" s="17" t="n">
        <x:v>0</x:v>
      </x:c>
      <x:c r="G43" s="17" t="n">
        <x:v>0</x:v>
      </x:c>
      <x:c r="H43" s="17" t="n">
        <x:v>4000</x:v>
      </x:c>
      <x:c r="I43" s="40" t="n">
        <x:v>4.56</x:v>
      </x:c>
      <x:c r="J43" s="17" t="n">
        <x:v>4000</x:v>
      </x:c>
      <x:c r="K43" s="17" t="n">
        <x:v>14000</x:v>
      </x:c>
      <x:c r="L43" s="17" t="str"/>
      <x:c r="M43" s="40" t="n">
        <x:v>9.88</x:v>
      </x:c>
      <x:c r="N43" s="17" t="n">
        <x:v>14000</x:v>
      </x:c>
      <x:c r="O43" s="17"/>
      <x:c r="P43" s="40" t="n">
        <x:v>19.76</x:v>
      </x:c>
      <x:c r="Q43" s="40" t="n">
        <x:v>1.86</x:v>
      </x:c>
      <x:c r="R43" s="40" t="n">
        <x:v>7.35</x:v>
      </x:c>
      <x:c r="S43" s="40" t="n">
        <x:v>1</x:v>
      </x:c>
      <x:c r="T43" s="40" t="n">
        <x:v>0</x:v>
      </x:c>
      <x:c r="U43" s="40" t="n">
        <x:v>1</x:v>
      </x:c>
      <x:c r="V43" s="41" t="n">
        <x:v>0.01</x:v>
      </x:c>
      <x:c r="W43" s="37" t="n">
        <x:f>IF(COUNT($C$5)=0,"",E43+MAX(0,MIN($C$5,IF(H43="",$C$5,H43))-G43)/1000*I43+MAX(0,MIN($C$5,IF(K43="",$C$5,K43))-J43)/1000*M43+MAX(0,MIN($C$5,IF(O43="",$C$5,O43))-N43)/1000*P43)</x:f>
        <x:v>89.72</x:v>
      </x:c>
      <x:c r="X43" s="37" t="n">
        <x:f>IF(COUNT($C$5)=0,"",$C$5/1000*(R43*S43+T43*U43))</x:f>
        <x:v>36.75</x:v>
      </x:c>
      <x:c r="Y43" s="37" t="n">
        <x:f>IF(COUNT($C$5)=0,"",W43+Q43+X43)</x:f>
        <x:v>128.32999999999998</x:v>
      </x:c>
      <x:c r="Z43" s="17" t="str"/>
      <x:c r="AA43" s="17" t="str">
        <x:v>tariff_2026; PDF p.13; https://interchange.puc.texas.gov/Documents/59491_6_1654225.PDF
old_compilation; PDF p.12; https://media.assets.sincrod.com/websites/content/web-cswr/file/a0825dd0-28a1-42af-b7bc-29a31c6d5160/168185a32d39474a8b23f235195e57e9.pdf
tariff_2024; PDF p.12; https://media.assets.sincrod.com/websites/content/web-cswr/file/v/1/9763a141-70ef-435c-b3fe-affe2a0571be/8c4ed835375d4286b20e71f01f60c51d.pdf
company_schedule_2026; PDF p.2; https://centralstateswaterresources.com/wp-content/uploads/2026/06/Consolidated-Rates-06.03.26.pdf</x:v>
      </x:c>
    </x:row>
    <x:row r="44" ht="55" customHeight="1">
      <x:c r="A44" s="17" t="str">
        <x:v>treetop</x:v>
      </x:c>
      <x:c r="B44" s="17" t="str">
        <x:v>Treetops Phase 1 / Treetop Estates</x:v>
      </x:c>
      <x:c r="C44" s="17" t="str">
        <x:v>Inherited / May 2023</x:v>
      </x:c>
      <x:c r="D44" s="17" t="str">
        <x:v>water</x:v>
      </x:c>
      <x:c r="E44" s="37" t="n">
        <x:v>22</x:v>
      </x:c>
      <x:c r="F44" s="17" t="n">
        <x:v>2000</x:v>
      </x:c>
      <x:c r="G44" s="17" t="n">
        <x:v>2000</x:v>
      </x:c>
      <x:c r="H44" s="17"/>
      <x:c r="I44" s="40" t="n">
        <x:v>2.15</x:v>
      </x:c>
      <x:c r="J44" s="17" t="n">
        <x:v>0</x:v>
      </x:c>
      <x:c r="K44" s="17"/>
      <x:c r="L44" s="17" t="str"/>
      <x:c r="M44" s="40" t="n">
        <x:v>0</x:v>
      </x:c>
      <x:c r="N44" s="17" t="n">
        <x:v>0</x:v>
      </x:c>
      <x:c r="O44" s="17"/>
      <x:c r="P44" s="40" t="n">
        <x:v>0</x:v>
      </x:c>
      <x:c r="Q44" s="40" t="n">
        <x:v>0</x:v>
      </x:c>
      <x:c r="R44" s="40" t="n">
        <x:v>0</x:v>
      </x:c>
      <x:c r="S44" s="40" t="n">
        <x:v>1</x:v>
      </x:c>
      <x:c r="T44" s="40" t="n">
        <x:v>0</x:v>
      </x:c>
      <x:c r="U44" s="40" t="n">
        <x:v>1</x:v>
      </x:c>
      <x:c r="V44" s="41" t="n">
        <x:v>0.01</x:v>
      </x:c>
      <x:c r="W44" s="37" t="n">
        <x:f>IF(COUNT($C$5)=0,"",E44+MAX(0,MIN($C$5,IF(H44="",$C$5,H44))-G44)/1000*I44+MAX(0,MIN($C$5,IF(K44="",$C$5,K44))-J44)/1000*M44+MAX(0,MIN($C$5,IF(O44="",$C$5,O44))-N44)/1000*P44)</x:f>
        <x:v>28.45</x:v>
      </x:c>
      <x:c r="X44" s="37" t="n">
        <x:f>IF(COUNT($C$5)=0,"",$C$5/1000*(R44*S44+T44*U44))</x:f>
        <x:v>0</x:v>
      </x:c>
      <x:c r="Y44" s="37" t="n">
        <x:f>IF(COUNT($C$5)=0,"",W44+Q44+X44)</x:f>
        <x:v>28.45</x:v>
      </x:c>
      <x:c r="Z44" s="17" t="str"/>
      <x:c r="AA44" s="17" t="str">
        <x:v>old_compilation; PDF p.14; https://media.assets.sincrod.com/websites/content/web-cswr/file/a0825dd0-28a1-42af-b7bc-29a31c6d5160/168185a32d39474a8b23f235195e57e9.pdf
treetop_stm; PDF p.20; https://interchange.puc.texas.gov/Documents/51065_56_1115697.PDF
application_comparison_2; PDF p.1; https://interchange.puc.texas.gov/Documents/54565_5_1268958.PDF</x:v>
      </x:c>
    </x:row>
    <x:row r="45" ht="55" customHeight="1">
      <x:c r="A45" s="17" t="str">
        <x:v>treetop</x:v>
      </x:c>
      <x:c r="B45" s="17" t="str">
        <x:v>Treetops Phase 1 / Treetop Estates</x:v>
      </x:c>
      <x:c r="C45" s="17" t="str">
        <x:v>Approved Aug 2024</x:v>
      </x:c>
      <x:c r="D45" s="17" t="str">
        <x:v>water</x:v>
      </x:c>
      <x:c r="E45" s="37" t="n">
        <x:v>49.89</x:v>
      </x:c>
      <x:c r="F45" s="17" t="n">
        <x:v>0</x:v>
      </x:c>
      <x:c r="G45" s="17" t="n">
        <x:v>0</x:v>
      </x:c>
      <x:c r="H45" s="17"/>
      <x:c r="I45" s="40" t="n">
        <x:v>5.2</x:v>
      </x:c>
      <x:c r="J45" s="17" t="n">
        <x:v>0</x:v>
      </x:c>
      <x:c r="K45" s="17"/>
      <x:c r="L45" s="17" t="str"/>
      <x:c r="M45" s="40" t="n">
        <x:v>0</x:v>
      </x:c>
      <x:c r="N45" s="17" t="n">
        <x:v>0</x:v>
      </x:c>
      <x:c r="O45" s="17"/>
      <x:c r="P45" s="40" t="n">
        <x:v>0</x:v>
      </x:c>
      <x:c r="Q45" s="40" t="n">
        <x:v>1.6</x:v>
      </x:c>
      <x:c r="R45" s="40" t="n">
        <x:v>0.27</x:v>
      </x:c>
      <x:c r="S45" s="40" t="n">
        <x:v>1</x:v>
      </x:c>
      <x:c r="T45" s="40" t="n">
        <x:v>0</x:v>
      </x:c>
      <x:c r="U45" s="40" t="n">
        <x:v>1</x:v>
      </x:c>
      <x:c r="V45" s="41" t="n">
        <x:v>0.01</x:v>
      </x:c>
      <x:c r="W45" s="37" t="n">
        <x:f>IF(COUNT($C$5)=0,"",E45+MAX(0,MIN($C$5,IF(H45="",$C$5,H45))-G45)/1000*I45+MAX(0,MIN($C$5,IF(K45="",$C$5,K45))-J45)/1000*M45+MAX(0,MIN($C$5,IF(O45="",$C$5,O45))-N45)/1000*P45)</x:f>
        <x:v>75.89</x:v>
      </x:c>
      <x:c r="X45" s="37" t="n">
        <x:f>IF(COUNT($C$5)=0,"",$C$5/1000*(R45*S45+T45*U45))</x:f>
        <x:v>1.35</x:v>
      </x:c>
      <x:c r="Y45" s="37" t="n">
        <x:f>IF(COUNT($C$5)=0,"",W45+Q45+X45)</x:f>
        <x:v>78.83999999999999</x:v>
      </x:c>
      <x:c r="Z45" s="17" t="str"/>
      <x:c r="AA45" s="17" t="str">
        <x:v>tariff_2024; PDF p.9; https://media.assets.sincrod.com/websites/content/web-cswr/file/v/1/9763a141-70ef-435c-b3fe-affe2a0571be/8c4ed835375d4286b20e71f01f60c51d.pdf
tariff_2024; PDF p.13; https://media.assets.sincrod.com/websites/content/web-cswr/file/v/1/9763a141-70ef-435c-b3fe-affe2a0571be/8c4ed835375d4286b20e71f01f60c51d.pdf
tariff_2026; PDF p.20; https://interchange.puc.texas.gov/Documents/59491_6_1654225.PDF</x:v>
      </x:c>
    </x:row>
    <x:row r="46" ht="55" customHeight="1">
      <x:c r="A46" s="17" t="str">
        <x:v>treetop</x:v>
      </x:c>
      <x:c r="B46" s="17" t="str">
        <x:v>Treetops Phase 1 / Treetop Estates</x:v>
      </x:c>
      <x:c r="C46" s="17" t="str">
        <x:v>Effective Jun 2026</x:v>
      </x:c>
      <x:c r="D46" s="17" t="str">
        <x:v>water</x:v>
      </x:c>
      <x:c r="E46" s="37" t="n">
        <x:v>61.6</x:v>
      </x:c>
      <x:c r="F46" s="17" t="n">
        <x:v>0</x:v>
      </x:c>
      <x:c r="G46" s="17" t="n">
        <x:v>0</x:v>
      </x:c>
      <x:c r="H46" s="17" t="n">
        <x:v>4000</x:v>
      </x:c>
      <x:c r="I46" s="40" t="n">
        <x:v>4.56</x:v>
      </x:c>
      <x:c r="J46" s="17" t="n">
        <x:v>4000</x:v>
      </x:c>
      <x:c r="K46" s="17" t="n">
        <x:v>14000</x:v>
      </x:c>
      <x:c r="L46" s="17" t="str"/>
      <x:c r="M46" s="40" t="n">
        <x:v>9.88</x:v>
      </x:c>
      <x:c r="N46" s="17" t="n">
        <x:v>14000</x:v>
      </x:c>
      <x:c r="O46" s="17"/>
      <x:c r="P46" s="40" t="n">
        <x:v>19.76</x:v>
      </x:c>
      <x:c r="Q46" s="40" t="n">
        <x:v>1.86</x:v>
      </x:c>
      <x:c r="R46" s="40" t="n">
        <x:v>0.27</x:v>
      </x:c>
      <x:c r="S46" s="40" t="n">
        <x:v>1</x:v>
      </x:c>
      <x:c r="T46" s="40" t="n">
        <x:v>0</x:v>
      </x:c>
      <x:c r="U46" s="40" t="n">
        <x:v>1</x:v>
      </x:c>
      <x:c r="V46" s="41" t="n">
        <x:v>0.01</x:v>
      </x:c>
      <x:c r="W46" s="37" t="n">
        <x:f>IF(COUNT($C$5)=0,"",E46+MAX(0,MIN($C$5,IF(H46="",$C$5,H46))-G46)/1000*I46+MAX(0,MIN($C$5,IF(K46="",$C$5,K46))-J46)/1000*M46+MAX(0,MIN($C$5,IF(O46="",$C$5,O46))-N46)/1000*P46)</x:f>
        <x:v>89.72</x:v>
      </x:c>
      <x:c r="X46" s="37" t="n">
        <x:f>IF(COUNT($C$5)=0,"",$C$5/1000*(R46*S46+T46*U46))</x:f>
        <x:v>1.35</x:v>
      </x:c>
      <x:c r="Y46" s="37" t="n">
        <x:f>IF(COUNT($C$5)=0,"",W46+Q46+X46)</x:f>
        <x:v>92.92999999999999</x:v>
      </x:c>
      <x:c r="Z46" s="17" t="str"/>
      <x:c r="AA46" s="17" t="str">
        <x:v>tariff_2026; PDF p.13; https://interchange.puc.texas.gov/Documents/59491_6_1654225.PDF
tariff_2024; PDF p.13; https://media.assets.sincrod.com/websites/content/web-cswr/file/v/1/9763a141-70ef-435c-b3fe-affe2a0571be/8c4ed835375d4286b20e71f01f60c51d.pdf
tariff_2026; PDF p.20; https://interchange.puc.texas.gov/Documents/59491_6_1654225.PDF</x:v>
      </x:c>
    </x:row>
    <x:row r="47" ht="55" customHeight="1">
      <x:c r="A47" s="17" t="str">
        <x:v>shady_oaks</x:v>
      </x:c>
      <x:c r="B47" s="17" t="str">
        <x:v>Shady Oaks / Arrowhead / Hickory Hill</x:v>
      </x:c>
      <x:c r="C47" s="17" t="str">
        <x:v>Inherited / May 2023</x:v>
      </x:c>
      <x:c r="D47" s="17" t="str">
        <x:v>water</x:v>
      </x:c>
      <x:c r="E47" s="37" t="n">
        <x:v>28.97</x:v>
      </x:c>
      <x:c r="F47" s="17" t="n">
        <x:v>1000</x:v>
      </x:c>
      <x:c r="G47" s="17" t="n">
        <x:v>1000</x:v>
      </x:c>
      <x:c r="H47" s="17"/>
      <x:c r="I47" s="40" t="n">
        <x:v>2</x:v>
      </x:c>
      <x:c r="J47" s="17" t="n">
        <x:v>0</x:v>
      </x:c>
      <x:c r="K47" s="17"/>
      <x:c r="L47" s="17" t="str"/>
      <x:c r="M47" s="40" t="n">
        <x:v>0</x:v>
      </x:c>
      <x:c r="N47" s="17" t="n">
        <x:v>0</x:v>
      </x:c>
      <x:c r="O47" s="17"/>
      <x:c r="P47" s="40" t="n">
        <x:v>0</x:v>
      </x:c>
      <x:c r="Q47" s="40" t="n">
        <x:v>0</x:v>
      </x:c>
      <x:c r="R47" s="40" t="n">
        <x:v>0</x:v>
      </x:c>
      <x:c r="S47" s="40" t="n">
        <x:v>1</x:v>
      </x:c>
      <x:c r="T47" s="40" t="n">
        <x:v>0</x:v>
      </x:c>
      <x:c r="U47" s="40" t="n">
        <x:v>1</x:v>
      </x:c>
      <x:c r="V47" s="41" t="n">
        <x:v>0.01</x:v>
      </x:c>
      <x:c r="W47" s="37" t="n">
        <x:f>IF(COUNT($C$5)=0,"",E47+MAX(0,MIN($C$5,IF(H47="",$C$5,H47))-G47)/1000*I47+MAX(0,MIN($C$5,IF(K47="",$C$5,K47))-J47)/1000*M47+MAX(0,MIN($C$5,IF(O47="",$C$5,O47))-N47)/1000*P47)</x:f>
        <x:v>36.97</x:v>
      </x:c>
      <x:c r="X47" s="37" t="n">
        <x:f>IF(COUNT($C$5)=0,"",$C$5/1000*(R47*S47+T47*U47))</x:f>
        <x:v>0</x:v>
      </x:c>
      <x:c r="Y47" s="37" t="n">
        <x:f>IF(COUNT($C$5)=0,"",W47+Q47+X47)</x:f>
        <x:v>36.97</x:v>
      </x:c>
      <x:c r="Z47" s="17" t="str"/>
      <x:c r="AA47" s="17" t="str">
        <x:v>old_compilation; PDF p.16; https://media.assets.sincrod.com/websites/content/web-cswr/file/a0825dd0-28a1-42af-b7bc-29a31c6d5160/168185a32d39474a8b23f235195e57e9.pdf</x:v>
      </x:c>
    </x:row>
    <x:row r="48" ht="55" customHeight="1">
      <x:c r="A48" s="17" t="str">
        <x:v>shady_oaks</x:v>
      </x:c>
      <x:c r="B48" s="17" t="str">
        <x:v>Shady Oaks / Arrowhead / Hickory Hill</x:v>
      </x:c>
      <x:c r="C48" s="17" t="str">
        <x:v>Approved Aug 2024</x:v>
      </x:c>
      <x:c r="D48" s="17" t="str">
        <x:v>water</x:v>
      </x:c>
      <x:c r="E48" s="37" t="n">
        <x:v>49.89</x:v>
      </x:c>
      <x:c r="F48" s="17" t="n">
        <x:v>0</x:v>
      </x:c>
      <x:c r="G48" s="17" t="n">
        <x:v>0</x:v>
      </x:c>
      <x:c r="H48" s="17"/>
      <x:c r="I48" s="40" t="n">
        <x:v>5.2</x:v>
      </x:c>
      <x:c r="J48" s="17" t="n">
        <x:v>0</x:v>
      </x:c>
      <x:c r="K48" s="17"/>
      <x:c r="L48" s="17" t="str"/>
      <x:c r="M48" s="40" t="n">
        <x:v>0</x:v>
      </x:c>
      <x:c r="N48" s="17" t="n">
        <x:v>0</x:v>
      </x:c>
      <x:c r="O48" s="17"/>
      <x:c r="P48" s="40" t="n">
        <x:v>0</x:v>
      </x:c>
      <x:c r="Q48" s="40" t="n">
        <x:v>1.6</x:v>
      </x:c>
      <x:c r="R48" s="40" t="n">
        <x:v>0</x:v>
      </x:c>
      <x:c r="S48" s="40" t="n">
        <x:v>1</x:v>
      </x:c>
      <x:c r="T48" s="40" t="n">
        <x:v>0</x:v>
      </x:c>
      <x:c r="U48" s="40" t="n">
        <x:v>1</x:v>
      </x:c>
      <x:c r="V48" s="41" t="n">
        <x:v>0.01</x:v>
      </x:c>
      <x:c r="W48" s="37" t="n">
        <x:f>IF(COUNT($C$5)=0,"",E48+MAX(0,MIN($C$5,IF(H48="",$C$5,H48))-G48)/1000*I48+MAX(0,MIN($C$5,IF(K48="",$C$5,K48))-J48)/1000*M48+MAX(0,MIN($C$5,IF(O48="",$C$5,O48))-N48)/1000*P48)</x:f>
        <x:v>75.89</x:v>
      </x:c>
      <x:c r="X48" s="37" t="n">
        <x:f>IF(COUNT($C$5)=0,"",$C$5/1000*(R48*S48+T48*U48))</x:f>
        <x:v>0</x:v>
      </x:c>
      <x:c r="Y48" s="37" t="n">
        <x:f>IF(COUNT($C$5)=0,"",W48+Q48+X48)</x:f>
        <x:v>77.49</x:v>
      </x:c>
      <x:c r="Z48" s="17" t="str"/>
      <x:c r="AA48" s="17" t="str">
        <x:v>tariff_2024; PDF p.9; https://media.assets.sincrod.com/websites/content/web-cswr/file/v/1/9763a141-70ef-435c-b3fe-affe2a0571be/8c4ed835375d4286b20e71f01f60c51d.pdf</x:v>
      </x:c>
    </x:row>
    <x:row r="49" ht="55" customHeight="1">
      <x:c r="A49" s="17" t="str">
        <x:v>shady_oaks</x:v>
      </x:c>
      <x:c r="B49" s="17" t="str">
        <x:v>Shady Oaks / Arrowhead / Hickory Hill</x:v>
      </x:c>
      <x:c r="C49" s="17" t="str">
        <x:v>Effective Jun 2026</x:v>
      </x:c>
      <x:c r="D49" s="17" t="str">
        <x:v>water</x:v>
      </x:c>
      <x:c r="E49" s="37" t="n">
        <x:v>61.6</x:v>
      </x:c>
      <x:c r="F49" s="17" t="n">
        <x:v>0</x:v>
      </x:c>
      <x:c r="G49" s="17" t="n">
        <x:v>0</x:v>
      </x:c>
      <x:c r="H49" s="17" t="n">
        <x:v>4000</x:v>
      </x:c>
      <x:c r="I49" s="40" t="n">
        <x:v>4.56</x:v>
      </x:c>
      <x:c r="J49" s="17" t="n">
        <x:v>4000</x:v>
      </x:c>
      <x:c r="K49" s="17" t="n">
        <x:v>14000</x:v>
      </x:c>
      <x:c r="L49" s="17" t="str"/>
      <x:c r="M49" s="40" t="n">
        <x:v>9.88</x:v>
      </x:c>
      <x:c r="N49" s="17" t="n">
        <x:v>14000</x:v>
      </x:c>
      <x:c r="O49" s="17"/>
      <x:c r="P49" s="40" t="n">
        <x:v>19.76</x:v>
      </x:c>
      <x:c r="Q49" s="40" t="n">
        <x:v>1.86</x:v>
      </x:c>
      <x:c r="R49" s="40" t="n">
        <x:v>0</x:v>
      </x:c>
      <x:c r="S49" s="40" t="n">
        <x:v>1</x:v>
      </x:c>
      <x:c r="T49" s="40" t="n">
        <x:v>0</x:v>
      </x:c>
      <x:c r="U49" s="40" t="n">
        <x:v>1</x:v>
      </x:c>
      <x:c r="V49" s="41" t="n">
        <x:v>0.01</x:v>
      </x:c>
      <x:c r="W49" s="37" t="n">
        <x:f>IF(COUNT($C$5)=0,"",E49+MAX(0,MIN($C$5,IF(H49="",$C$5,H49))-G49)/1000*I49+MAX(0,MIN($C$5,IF(K49="",$C$5,K49))-J49)/1000*M49+MAX(0,MIN($C$5,IF(O49="",$C$5,O49))-N49)/1000*P49)</x:f>
        <x:v>89.72</x:v>
      </x:c>
      <x:c r="X49" s="37" t="n">
        <x:f>IF(COUNT($C$5)=0,"",$C$5/1000*(R49*S49+T49*U49))</x:f>
        <x:v>0</x:v>
      </x:c>
      <x:c r="Y49" s="37" t="n">
        <x:f>IF(COUNT($C$5)=0,"",W49+Q49+X49)</x:f>
        <x:v>91.58</x:v>
      </x:c>
      <x:c r="Z49" s="17" t="str"/>
      <x:c r="AA49" s="17" t="str">
        <x:v>tariff_2026; PDF p.13; https://interchange.puc.texas.gov/Documents/59491_6_1654225.PDF</x:v>
      </x:c>
    </x:row>
    <x:row r="50" ht="55" customHeight="1">
      <x:c r="A50" s="17" t="str">
        <x:v>south_silver_creek</x:v>
      </x:c>
      <x:c r="B50" s="17" t="str">
        <x:v>South Silver Creek I, II and III</x:v>
      </x:c>
      <x:c r="C50" s="17" t="str">
        <x:v>Inherited / May 2023</x:v>
      </x:c>
      <x:c r="D50" s="17" t="str">
        <x:v>water</x:v>
      </x:c>
      <x:c r="E50" s="37" t="n">
        <x:v>70</x:v>
      </x:c>
      <x:c r="F50" s="17" t="n">
        <x:v>0</x:v>
      </x:c>
      <x:c r="G50" s="17" t="n">
        <x:v>0</x:v>
      </x:c>
      <x:c r="H50" s="17" t="n">
        <x:v>4000</x:v>
      </x:c>
      <x:c r="I50" s="40" t="n">
        <x:v>4</x:v>
      </x:c>
      <x:c r="J50" s="17" t="n">
        <x:v>4000</x:v>
      </x:c>
      <x:c r="K50" s="17"/>
      <x:c r="L50" s="17" t="str"/>
      <x:c r="M50" s="40" t="n">
        <x:v>6</x:v>
      </x:c>
      <x:c r="N50" s="17" t="n">
        <x:v>0</x:v>
      </x:c>
      <x:c r="O50" s="17"/>
      <x:c r="P50" s="40" t="n">
        <x:v>0</x:v>
      </x:c>
      <x:c r="Q50" s="40" t="n">
        <x:v>0</x:v>
      </x:c>
      <x:c r="R50" s="40" t="n">
        <x:v>0</x:v>
      </x:c>
      <x:c r="S50" s="40" t="n">
        <x:v>1</x:v>
      </x:c>
      <x:c r="T50" s="40" t="n">
        <x:v>0</x:v>
      </x:c>
      <x:c r="U50" s="40" t="n">
        <x:v>1</x:v>
      </x:c>
      <x:c r="V50" s="41" t="n">
        <x:v>0.01</x:v>
      </x:c>
      <x:c r="W50" s="37" t="n">
        <x:f>IF(COUNT($C$5)=0,"",E50+MAX(0,MIN($C$5,IF(H50="",$C$5,H50))-G50)/1000*I50+MAX(0,MIN($C$5,IF(K50="",$C$5,K50))-J50)/1000*M50+MAX(0,MIN($C$5,IF(O50="",$C$5,O50))-N50)/1000*P50)</x:f>
        <x:v>92</x:v>
      </x:c>
      <x:c r="X50" s="37" t="n">
        <x:f>IF(COUNT($C$5)=0,"",$C$5/1000*(R50*S50+T50*U50))</x:f>
        <x:v>0</x:v>
      </x:c>
      <x:c r="Y50" s="37" t="n">
        <x:f>IF(COUNT($C$5)=0,"",W50+Q50+X50)</x:f>
        <x:v>92</x:v>
      </x:c>
      <x:c r="Z50" s="17" t="str"/>
      <x:c r="AA50" s="17" t="str">
        <x:v>old_compilation; PDF p.23; https://media.assets.sincrod.com/websites/content/web-cswr/file/a0825dd0-28a1-42af-b7bc-29a31c6d5160/168185a32d39474a8b23f235195e57e9.pdf</x:v>
      </x:c>
    </x:row>
    <x:row r="51" ht="55" customHeight="1">
      <x:c r="A51" s="17" t="str">
        <x:v>south_silver_creek</x:v>
      </x:c>
      <x:c r="B51" s="17" t="str">
        <x:v>South Silver Creek I, II and III</x:v>
      </x:c>
      <x:c r="C51" s="17" t="str">
        <x:v>Approved Aug 2024</x:v>
      </x:c>
      <x:c r="D51" s="17" t="str">
        <x:v>water</x:v>
      </x:c>
      <x:c r="E51" s="37" t="n">
        <x:v>49.89</x:v>
      </x:c>
      <x:c r="F51" s="17" t="n">
        <x:v>0</x:v>
      </x:c>
      <x:c r="G51" s="17" t="n">
        <x:v>0</x:v>
      </x:c>
      <x:c r="H51" s="17"/>
      <x:c r="I51" s="40" t="n">
        <x:v>5.2</x:v>
      </x:c>
      <x:c r="J51" s="17" t="n">
        <x:v>0</x:v>
      </x:c>
      <x:c r="K51" s="17"/>
      <x:c r="L51" s="17" t="str"/>
      <x:c r="M51" s="40" t="n">
        <x:v>0</x:v>
      </x:c>
      <x:c r="N51" s="17" t="n">
        <x:v>0</x:v>
      </x:c>
      <x:c r="O51" s="17"/>
      <x:c r="P51" s="40" t="n">
        <x:v>0</x:v>
      </x:c>
      <x:c r="Q51" s="40" t="n">
        <x:v>1.6</x:v>
      </x:c>
      <x:c r="R51" s="40" t="n">
        <x:v>0</x:v>
      </x:c>
      <x:c r="S51" s="40" t="n">
        <x:v>1</x:v>
      </x:c>
      <x:c r="T51" s="40" t="n">
        <x:v>0</x:v>
      </x:c>
      <x:c r="U51" s="40" t="n">
        <x:v>1</x:v>
      </x:c>
      <x:c r="V51" s="41" t="n">
        <x:v>0.01</x:v>
      </x:c>
      <x:c r="W51" s="37" t="n">
        <x:f>IF(COUNT($C$5)=0,"",E51+MAX(0,MIN($C$5,IF(H51="",$C$5,H51))-G51)/1000*I51+MAX(0,MIN($C$5,IF(K51="",$C$5,K51))-J51)/1000*M51+MAX(0,MIN($C$5,IF(O51="",$C$5,O51))-N51)/1000*P51)</x:f>
        <x:v>75.89</x:v>
      </x:c>
      <x:c r="X51" s="37" t="n">
        <x:f>IF(COUNT($C$5)=0,"",$C$5/1000*(R51*S51+T51*U51))</x:f>
        <x:v>0</x:v>
      </x:c>
      <x:c r="Y51" s="37" t="n">
        <x:f>IF(COUNT($C$5)=0,"",W51+Q51+X51)</x:f>
        <x:v>77.49</x:v>
      </x:c>
      <x:c r="Z51" s="17" t="str"/>
      <x:c r="AA51" s="17" t="str">
        <x:v>tariff_2024; PDF p.9; https://media.assets.sincrod.com/websites/content/web-cswr/file/v/1/9763a141-70ef-435c-b3fe-affe2a0571be/8c4ed835375d4286b20e71f01f60c51d.pdf</x:v>
      </x:c>
    </x:row>
    <x:row r="52" ht="55" customHeight="1">
      <x:c r="A52" s="17" t="str">
        <x:v>south_silver_creek</x:v>
      </x:c>
      <x:c r="B52" s="17" t="str">
        <x:v>South Silver Creek I, II and III</x:v>
      </x:c>
      <x:c r="C52" s="17" t="str">
        <x:v>Effective Jun 2026</x:v>
      </x:c>
      <x:c r="D52" s="17" t="str">
        <x:v>water</x:v>
      </x:c>
      <x:c r="E52" s="37" t="n">
        <x:v>61.6</x:v>
      </x:c>
      <x:c r="F52" s="17" t="n">
        <x:v>0</x:v>
      </x:c>
      <x:c r="G52" s="17" t="n">
        <x:v>0</x:v>
      </x:c>
      <x:c r="H52" s="17" t="n">
        <x:v>4000</x:v>
      </x:c>
      <x:c r="I52" s="40" t="n">
        <x:v>4.56</x:v>
      </x:c>
      <x:c r="J52" s="17" t="n">
        <x:v>4000</x:v>
      </x:c>
      <x:c r="K52" s="17" t="n">
        <x:v>14000</x:v>
      </x:c>
      <x:c r="L52" s="17" t="str"/>
      <x:c r="M52" s="40" t="n">
        <x:v>9.88</x:v>
      </x:c>
      <x:c r="N52" s="17" t="n">
        <x:v>14000</x:v>
      </x:c>
      <x:c r="O52" s="17"/>
      <x:c r="P52" s="40" t="n">
        <x:v>19.76</x:v>
      </x:c>
      <x:c r="Q52" s="40" t="n">
        <x:v>1.86</x:v>
      </x:c>
      <x:c r="R52" s="40" t="n">
        <x:v>0</x:v>
      </x:c>
      <x:c r="S52" s="40" t="n">
        <x:v>1</x:v>
      </x:c>
      <x:c r="T52" s="40" t="n">
        <x:v>0</x:v>
      </x:c>
      <x:c r="U52" s="40" t="n">
        <x:v>1</x:v>
      </x:c>
      <x:c r="V52" s="41" t="n">
        <x:v>0.01</x:v>
      </x:c>
      <x:c r="W52" s="37" t="n">
        <x:f>IF(COUNT($C$5)=0,"",E52+MAX(0,MIN($C$5,IF(H52="",$C$5,H52))-G52)/1000*I52+MAX(0,MIN($C$5,IF(K52="",$C$5,K52))-J52)/1000*M52+MAX(0,MIN($C$5,IF(O52="",$C$5,O52))-N52)/1000*P52)</x:f>
        <x:v>89.72</x:v>
      </x:c>
      <x:c r="X52" s="37" t="n">
        <x:f>IF(COUNT($C$5)=0,"",$C$5/1000*(R52*S52+T52*U52))</x:f>
        <x:v>0</x:v>
      </x:c>
      <x:c r="Y52" s="37" t="n">
        <x:f>IF(COUNT($C$5)=0,"",W52+Q52+X52)</x:f>
        <x:v>91.58</x:v>
      </x:c>
      <x:c r="Z52" s="17" t="str"/>
      <x:c r="AA52" s="17" t="str">
        <x:v>tariff_2026; PDF p.13; https://interchange.puc.texas.gov/Documents/59491_6_1654225.PDF</x:v>
      </x:c>
    </x:row>
    <x:row r="53" ht="55" customHeight="1">
      <x:c r="A53" s="17" t="str">
        <x:v>council_creek</x:v>
      </x:c>
      <x:c r="B53" s="17" t="str">
        <x:v>Council Creek Village / South Council Creek 1 and 2</x:v>
      </x:c>
      <x:c r="C53" s="17" t="str">
        <x:v>Inherited / May 2023</x:v>
      </x:c>
      <x:c r="D53" s="17" t="str">
        <x:v>water</x:v>
      </x:c>
      <x:c r="E53" s="37" t="n">
        <x:v>70</x:v>
      </x:c>
      <x:c r="F53" s="17" t="n">
        <x:v>0</x:v>
      </x:c>
      <x:c r="G53" s="17" t="n">
        <x:v>0</x:v>
      </x:c>
      <x:c r="H53" s="17" t="n">
        <x:v>4000</x:v>
      </x:c>
      <x:c r="I53" s="40" t="n">
        <x:v>4</x:v>
      </x:c>
      <x:c r="J53" s="17" t="n">
        <x:v>4000</x:v>
      </x:c>
      <x:c r="K53" s="17"/>
      <x:c r="L53" s="17" t="str"/>
      <x:c r="M53" s="40" t="n">
        <x:v>6</x:v>
      </x:c>
      <x:c r="N53" s="17" t="n">
        <x:v>0</x:v>
      </x:c>
      <x:c r="O53" s="17"/>
      <x:c r="P53" s="40" t="n">
        <x:v>0</x:v>
      </x:c>
      <x:c r="Q53" s="40" t="n">
        <x:v>0</x:v>
      </x:c>
      <x:c r="R53" s="40" t="n">
        <x:v>0</x:v>
      </x:c>
      <x:c r="S53" s="40" t="n">
        <x:v>1</x:v>
      </x:c>
      <x:c r="T53" s="40" t="n">
        <x:v>0</x:v>
      </x:c>
      <x:c r="U53" s="40" t="n">
        <x:v>1</x:v>
      </x:c>
      <x:c r="V53" s="41" t="n">
        <x:v>0.01</x:v>
      </x:c>
      <x:c r="W53" s="37" t="n">
        <x:f>IF(COUNT($C$5)=0,"",E53+MAX(0,MIN($C$5,IF(H53="",$C$5,H53))-G53)/1000*I53+MAX(0,MIN($C$5,IF(K53="",$C$5,K53))-J53)/1000*M53+MAX(0,MIN($C$5,IF(O53="",$C$5,O53))-N53)/1000*P53)</x:f>
        <x:v>92</x:v>
      </x:c>
      <x:c r="X53" s="37" t="n">
        <x:f>IF(COUNT($C$5)=0,"",$C$5/1000*(R53*S53+T53*U53))</x:f>
        <x:v>0</x:v>
      </x:c>
      <x:c r="Y53" s="37" t="n">
        <x:f>IF(COUNT($C$5)=0,"",W53+Q53+X53)</x:f>
        <x:v>92</x:v>
      </x:c>
      <x:c r="Z53" s="17" t="str"/>
      <x:c r="AA53" s="17" t="str">
        <x:v>old_compilation; PDF p.25; https://media.assets.sincrod.com/websites/content/web-cswr/file/a0825dd0-28a1-42af-b7bc-29a31c6d5160/168185a32d39474a8b23f235195e57e9.pdf
council_stm; PDF p.34; https://interchange.puc.texas.gov/Documents/51031_54_1121912.PDF
application_comparison_1; PDF p.99; https://interchange.puc.texas.gov/Documents/54565_5_1268957.PDF</x:v>
      </x:c>
    </x:row>
    <x:row r="54" ht="55" customHeight="1">
      <x:c r="A54" s="17" t="str">
        <x:v>council_creek</x:v>
      </x:c>
      <x:c r="B54" s="17" t="str">
        <x:v>Council Creek Village / South Council Creek 1 and 2</x:v>
      </x:c>
      <x:c r="C54" s="17" t="str">
        <x:v>Approved Aug 2024</x:v>
      </x:c>
      <x:c r="D54" s="17" t="str">
        <x:v>water</x:v>
      </x:c>
      <x:c r="E54" s="37" t="n">
        <x:v>49.89</x:v>
      </x:c>
      <x:c r="F54" s="17" t="n">
        <x:v>0</x:v>
      </x:c>
      <x:c r="G54" s="17" t="n">
        <x:v>0</x:v>
      </x:c>
      <x:c r="H54" s="17"/>
      <x:c r="I54" s="40" t="n">
        <x:v>5.2</x:v>
      </x:c>
      <x:c r="J54" s="17" t="n">
        <x:v>0</x:v>
      </x:c>
      <x:c r="K54" s="17"/>
      <x:c r="L54" s="17" t="str"/>
      <x:c r="M54" s="40" t="n">
        <x:v>0</x:v>
      </x:c>
      <x:c r="N54" s="17" t="n">
        <x:v>0</x:v>
      </x:c>
      <x:c r="O54" s="17"/>
      <x:c r="P54" s="40" t="n">
        <x:v>0</x:v>
      </x:c>
      <x:c r="Q54" s="40" t="n">
        <x:v>1.6</x:v>
      </x:c>
      <x:c r="R54" s="40" t="n">
        <x:v>0</x:v>
      </x:c>
      <x:c r="S54" s="40" t="n">
        <x:v>1</x:v>
      </x:c>
      <x:c r="T54" s="40" t="n">
        <x:v>0</x:v>
      </x:c>
      <x:c r="U54" s="40" t="n">
        <x:v>1</x:v>
      </x:c>
      <x:c r="V54" s="41" t="n">
        <x:v>0.01</x:v>
      </x:c>
      <x:c r="W54" s="37" t="n">
        <x:f>IF(COUNT($C$5)=0,"",E54+MAX(0,MIN($C$5,IF(H54="",$C$5,H54))-G54)/1000*I54+MAX(0,MIN($C$5,IF(K54="",$C$5,K54))-J54)/1000*M54+MAX(0,MIN($C$5,IF(O54="",$C$5,O54))-N54)/1000*P54)</x:f>
        <x:v>75.89</x:v>
      </x:c>
      <x:c r="X54" s="37" t="n">
        <x:f>IF(COUNT($C$5)=0,"",$C$5/1000*(R54*S54+T54*U54))</x:f>
        <x:v>0</x:v>
      </x:c>
      <x:c r="Y54" s="37" t="n">
        <x:f>IF(COUNT($C$5)=0,"",W54+Q54+X54)</x:f>
        <x:v>77.49</x:v>
      </x:c>
      <x:c r="Z54" s="17" t="str"/>
      <x:c r="AA54" s="17" t="str">
        <x:v>tariff_2024; PDF p.9; https://media.assets.sincrod.com/websites/content/web-cswr/file/v/1/9763a141-70ef-435c-b3fe-affe2a0571be/8c4ed835375d4286b20e71f01f60c51d.pdf</x:v>
      </x:c>
    </x:row>
    <x:row r="55" ht="55" customHeight="1">
      <x:c r="A55" s="17" t="str">
        <x:v>council_creek</x:v>
      </x:c>
      <x:c r="B55" s="17" t="str">
        <x:v>Council Creek Village / South Council Creek 1 and 2</x:v>
      </x:c>
      <x:c r="C55" s="17" t="str">
        <x:v>Effective Jun 2026</x:v>
      </x:c>
      <x:c r="D55" s="17" t="str">
        <x:v>water</x:v>
      </x:c>
      <x:c r="E55" s="37" t="n">
        <x:v>61.6</x:v>
      </x:c>
      <x:c r="F55" s="17" t="n">
        <x:v>0</x:v>
      </x:c>
      <x:c r="G55" s="17" t="n">
        <x:v>0</x:v>
      </x:c>
      <x:c r="H55" s="17" t="n">
        <x:v>4000</x:v>
      </x:c>
      <x:c r="I55" s="40" t="n">
        <x:v>4.56</x:v>
      </x:c>
      <x:c r="J55" s="17" t="n">
        <x:v>4000</x:v>
      </x:c>
      <x:c r="K55" s="17" t="n">
        <x:v>14000</x:v>
      </x:c>
      <x:c r="L55" s="17" t="str"/>
      <x:c r="M55" s="40" t="n">
        <x:v>9.88</x:v>
      </x:c>
      <x:c r="N55" s="17" t="n">
        <x:v>14000</x:v>
      </x:c>
      <x:c r="O55" s="17"/>
      <x:c r="P55" s="40" t="n">
        <x:v>19.76</x:v>
      </x:c>
      <x:c r="Q55" s="40" t="n">
        <x:v>1.86</x:v>
      </x:c>
      <x:c r="R55" s="40" t="n">
        <x:v>0</x:v>
      </x:c>
      <x:c r="S55" s="40" t="n">
        <x:v>1</x:v>
      </x:c>
      <x:c r="T55" s="40" t="n">
        <x:v>0</x:v>
      </x:c>
      <x:c r="U55" s="40" t="n">
        <x:v>1</x:v>
      </x:c>
      <x:c r="V55" s="41" t="n">
        <x:v>0.01</x:v>
      </x:c>
      <x:c r="W55" s="37" t="n">
        <x:f>IF(COUNT($C$5)=0,"",E55+MAX(0,MIN($C$5,IF(H55="",$C$5,H55))-G55)/1000*I55+MAX(0,MIN($C$5,IF(K55="",$C$5,K55))-J55)/1000*M55+MAX(0,MIN($C$5,IF(O55="",$C$5,O55))-N55)/1000*P55)</x:f>
        <x:v>89.72</x:v>
      </x:c>
      <x:c r="X55" s="37" t="n">
        <x:f>IF(COUNT($C$5)=0,"",$C$5/1000*(R55*S55+T55*U55))</x:f>
        <x:v>0</x:v>
      </x:c>
      <x:c r="Y55" s="37" t="n">
        <x:f>IF(COUNT($C$5)=0,"",W55+Q55+X55)</x:f>
        <x:v>91.58</x:v>
      </x:c>
      <x:c r="Z55" s="17" t="str"/>
      <x:c r="AA55" s="17" t="str">
        <x:v>tariff_2026; PDF p.13; https://interchange.puc.texas.gov/Documents/59491_6_1654225.PDF</x:v>
      </x:c>
    </x:row>
    <x:row r="56" ht="55" customHeight="1">
      <x:c r="A56" s="17" t="str">
        <x:v>ranch_country</x:v>
      </x:c>
      <x:c r="B56" s="17" t="str">
        <x:v>Ranch Country seven systems</x:v>
      </x:c>
      <x:c r="C56" s="17" t="str">
        <x:v>Inherited / May 2023</x:v>
      </x:c>
      <x:c r="D56" s="17" t="str">
        <x:v>water</x:v>
      </x:c>
      <x:c r="E56" s="37" t="n">
        <x:v>25</x:v>
      </x:c>
      <x:c r="F56" s="17" t="n">
        <x:v>5000</x:v>
      </x:c>
      <x:c r="G56" s="17" t="n">
        <x:v>5000</x:v>
      </x:c>
      <x:c r="H56" s="17"/>
      <x:c r="I56" s="40" t="n">
        <x:v>2</x:v>
      </x:c>
      <x:c r="J56" s="17" t="n">
        <x:v>0</x:v>
      </x:c>
      <x:c r="K56" s="17"/>
      <x:c r="L56" s="17" t="str"/>
      <x:c r="M56" s="40" t="n">
        <x:v>0</x:v>
      </x:c>
      <x:c r="N56" s="17" t="n">
        <x:v>0</x:v>
      </x:c>
      <x:c r="O56" s="17"/>
      <x:c r="P56" s="40" t="n">
        <x:v>0</x:v>
      </x:c>
      <x:c r="Q56" s="40" t="n">
        <x:v>0</x:v>
      </x:c>
      <x:c r="R56" s="40" t="n">
        <x:v>0</x:v>
      </x:c>
      <x:c r="S56" s="40" t="n">
        <x:v>1</x:v>
      </x:c>
      <x:c r="T56" s="40" t="n">
        <x:v>0</x:v>
      </x:c>
      <x:c r="U56" s="40" t="n">
        <x:v>1</x:v>
      </x:c>
      <x:c r="V56" s="41" t="n">
        <x:v>0.01</x:v>
      </x:c>
      <x:c r="W56" s="37" t="n">
        <x:f>IF(COUNT($C$5)=0,"",E56+MAX(0,MIN($C$5,IF(H56="",$C$5,H56))-G56)/1000*I56+MAX(0,MIN($C$5,IF(K56="",$C$5,K56))-J56)/1000*M56+MAX(0,MIN($C$5,IF(O56="",$C$5,O56))-N56)/1000*P56)</x:f>
        <x:v>25</x:v>
      </x:c>
      <x:c r="X56" s="37" t="n">
        <x:f>IF(COUNT($C$5)=0,"",$C$5/1000*(R56*S56+T56*U56))</x:f>
        <x:v>0</x:v>
      </x:c>
      <x:c r="Y56" s="37" t="n">
        <x:f>IF(COUNT($C$5)=0,"",W56+Q56+X56)</x:f>
        <x:v>25</x:v>
      </x:c>
      <x:c r="Z56" s="17" t="str"/>
      <x:c r="AA56" s="17" t="str">
        <x:v>old_compilation; PDF p.27; https://media.assets.sincrod.com/websites/content/web-cswr/file/a0825dd0-28a1-42af-b7bc-29a31c6d5160/168185a32d39474a8b23f235195e57e9.pdf</x:v>
      </x:c>
    </x:row>
    <x:row r="57" ht="55" customHeight="1">
      <x:c r="A57" s="17" t="str">
        <x:v>ranch_country</x:v>
      </x:c>
      <x:c r="B57" s="17" t="str">
        <x:v>Ranch Country seven systems</x:v>
      </x:c>
      <x:c r="C57" s="17" t="str">
        <x:v>Approved Aug 2024</x:v>
      </x:c>
      <x:c r="D57" s="17" t="str">
        <x:v>water</x:v>
      </x:c>
      <x:c r="E57" s="37" t="n">
        <x:v>49.89</x:v>
      </x:c>
      <x:c r="F57" s="17" t="n">
        <x:v>0</x:v>
      </x:c>
      <x:c r="G57" s="17" t="n">
        <x:v>0</x:v>
      </x:c>
      <x:c r="H57" s="17"/>
      <x:c r="I57" s="40" t="n">
        <x:v>5.2</x:v>
      </x:c>
      <x:c r="J57" s="17" t="n">
        <x:v>0</x:v>
      </x:c>
      <x:c r="K57" s="17"/>
      <x:c r="L57" s="17" t="str"/>
      <x:c r="M57" s="40" t="n">
        <x:v>0</x:v>
      </x:c>
      <x:c r="N57" s="17" t="n">
        <x:v>0</x:v>
      </x:c>
      <x:c r="O57" s="17"/>
      <x:c r="P57" s="40" t="n">
        <x:v>0</x:v>
      </x:c>
      <x:c r="Q57" s="40" t="n">
        <x:v>1.6</x:v>
      </x:c>
      <x:c r="R57" s="40" t="n">
        <x:v>0</x:v>
      </x:c>
      <x:c r="S57" s="40" t="n">
        <x:v>1</x:v>
      </x:c>
      <x:c r="T57" s="40" t="n">
        <x:v>0</x:v>
      </x:c>
      <x:c r="U57" s="40" t="n">
        <x:v>1</x:v>
      </x:c>
      <x:c r="V57" s="41" t="n">
        <x:v>0.01</x:v>
      </x:c>
      <x:c r="W57" s="37" t="n">
        <x:f>IF(COUNT($C$5)=0,"",E57+MAX(0,MIN($C$5,IF(H57="",$C$5,H57))-G57)/1000*I57+MAX(0,MIN($C$5,IF(K57="",$C$5,K57))-J57)/1000*M57+MAX(0,MIN($C$5,IF(O57="",$C$5,O57))-N57)/1000*P57)</x:f>
        <x:v>75.89</x:v>
      </x:c>
      <x:c r="X57" s="37" t="n">
        <x:f>IF(COUNT($C$5)=0,"",$C$5/1000*(R57*S57+T57*U57))</x:f>
        <x:v>0</x:v>
      </x:c>
      <x:c r="Y57" s="37" t="n">
        <x:f>IF(COUNT($C$5)=0,"",W57+Q57+X57)</x:f>
        <x:v>77.49</x:v>
      </x:c>
      <x:c r="Z57" s="17" t="str"/>
      <x:c r="AA57" s="17" t="str">
        <x:v>tariff_2024; PDF p.9; https://media.assets.sincrod.com/websites/content/web-cswr/file/v/1/9763a141-70ef-435c-b3fe-affe2a0571be/8c4ed835375d4286b20e71f01f60c51d.pdf</x:v>
      </x:c>
    </x:row>
    <x:row r="58" ht="55" customHeight="1">
      <x:c r="A58" s="17" t="str">
        <x:v>ranch_country</x:v>
      </x:c>
      <x:c r="B58" s="17" t="str">
        <x:v>Ranch Country seven systems</x:v>
      </x:c>
      <x:c r="C58" s="17" t="str">
        <x:v>Effective Jun 2026</x:v>
      </x:c>
      <x:c r="D58" s="17" t="str">
        <x:v>water</x:v>
      </x:c>
      <x:c r="E58" s="37" t="n">
        <x:v>61.6</x:v>
      </x:c>
      <x:c r="F58" s="17" t="n">
        <x:v>0</x:v>
      </x:c>
      <x:c r="G58" s="17" t="n">
        <x:v>0</x:v>
      </x:c>
      <x:c r="H58" s="17" t="n">
        <x:v>4000</x:v>
      </x:c>
      <x:c r="I58" s="40" t="n">
        <x:v>4.56</x:v>
      </x:c>
      <x:c r="J58" s="17" t="n">
        <x:v>4000</x:v>
      </x:c>
      <x:c r="K58" s="17" t="n">
        <x:v>14000</x:v>
      </x:c>
      <x:c r="L58" s="17" t="str"/>
      <x:c r="M58" s="40" t="n">
        <x:v>9.88</x:v>
      </x:c>
      <x:c r="N58" s="17" t="n">
        <x:v>14000</x:v>
      </x:c>
      <x:c r="O58" s="17"/>
      <x:c r="P58" s="40" t="n">
        <x:v>19.76</x:v>
      </x:c>
      <x:c r="Q58" s="40" t="n">
        <x:v>1.86</x:v>
      </x:c>
      <x:c r="R58" s="40" t="n">
        <x:v>0</x:v>
      </x:c>
      <x:c r="S58" s="40" t="n">
        <x:v>1</x:v>
      </x:c>
      <x:c r="T58" s="40" t="n">
        <x:v>0</x:v>
      </x:c>
      <x:c r="U58" s="40" t="n">
        <x:v>1</x:v>
      </x:c>
      <x:c r="V58" s="41" t="n">
        <x:v>0.01</x:v>
      </x:c>
      <x:c r="W58" s="37" t="n">
        <x:f>IF(COUNT($C$5)=0,"",E58+MAX(0,MIN($C$5,IF(H58="",$C$5,H58))-G58)/1000*I58+MAX(0,MIN($C$5,IF(K58="",$C$5,K58))-J58)/1000*M58+MAX(0,MIN($C$5,IF(O58="",$C$5,O58))-N58)/1000*P58)</x:f>
        <x:v>89.72</x:v>
      </x:c>
      <x:c r="X58" s="37" t="n">
        <x:f>IF(COUNT($C$5)=0,"",$C$5/1000*(R58*S58+T58*U58))</x:f>
        <x:v>0</x:v>
      </x:c>
      <x:c r="Y58" s="37" t="n">
        <x:f>IF(COUNT($C$5)=0,"",W58+Q58+X58)</x:f>
        <x:v>91.58</x:v>
      </x:c>
      <x:c r="Z58" s="17" t="str"/>
      <x:c r="AA58" s="17" t="str">
        <x:v>tariff_2026; PDF p.13; https://interchange.puc.texas.gov/Documents/59491_6_1654225.PDF</x:v>
      </x:c>
    </x:row>
    <x:row r="59" ht="55" customHeight="1">
      <x:c r="A59" s="17" t="str">
        <x:v>laguna_vista</x:v>
      </x:c>
      <x:c r="B59" s="17" t="str">
        <x:v>Laguna Vista</x:v>
      </x:c>
      <x:c r="C59" s="17" t="str">
        <x:v>Inherited / May 2023</x:v>
      </x:c>
      <x:c r="D59" s="17" t="str">
        <x:v>water</x:v>
      </x:c>
      <x:c r="E59" s="37" t="n">
        <x:v>29.91</x:v>
      </x:c>
      <x:c r="F59" s="17" t="n">
        <x:v>0</x:v>
      </x:c>
      <x:c r="G59" s="17" t="n">
        <x:v>0</x:v>
      </x:c>
      <x:c r="H59" s="17"/>
      <x:c r="I59" s="40" t="n">
        <x:v>2.3</x:v>
      </x:c>
      <x:c r="J59" s="17" t="n">
        <x:v>0</x:v>
      </x:c>
      <x:c r="K59" s="17"/>
      <x:c r="L59" s="17" t="str"/>
      <x:c r="M59" s="40" t="n">
        <x:v>0</x:v>
      </x:c>
      <x:c r="N59" s="17" t="n">
        <x:v>0</x:v>
      </x:c>
      <x:c r="O59" s="17"/>
      <x:c r="P59" s="40" t="n">
        <x:v>0</x:v>
      </x:c>
      <x:c r="Q59" s="40" t="n">
        <x:v>0</x:v>
      </x:c>
      <x:c r="R59" s="40" t="n">
        <x:v>0</x:v>
      </x:c>
      <x:c r="S59" s="40" t="n">
        <x:v>1</x:v>
      </x:c>
      <x:c r="T59" s="40" t="n">
        <x:v>0</x:v>
      </x:c>
      <x:c r="U59" s="40" t="n">
        <x:v>1</x:v>
      </x:c>
      <x:c r="V59" s="41" t="n">
        <x:v>0.01</x:v>
      </x:c>
      <x:c r="W59" s="37" t="n">
        <x:f>IF(COUNT($C$5)=0,"",E59+MAX(0,MIN($C$5,IF(H59="",$C$5,H59))-G59)/1000*I59+MAX(0,MIN($C$5,IF(K59="",$C$5,K59))-J59)/1000*M59+MAX(0,MIN($C$5,IF(O59="",$C$5,O59))-N59)/1000*P59)</x:f>
        <x:v>41.41</x:v>
      </x:c>
      <x:c r="X59" s="37" t="n">
        <x:f>IF(COUNT($C$5)=0,"",$C$5/1000*(R59*S59+T59*U59))</x:f>
        <x:v>0</x:v>
      </x:c>
      <x:c r="Y59" s="37" t="n">
        <x:f>IF(COUNT($C$5)=0,"",W59+Q59+X59)</x:f>
        <x:v>41.41</x:v>
      </x:c>
      <x:c r="Z59" s="17" t="str"/>
      <x:c r="AA59" s="17" t="str">
        <x:v>old_compilation; PDF p.29; https://media.assets.sincrod.com/websites/content/web-cswr/file/a0825dd0-28a1-42af-b7bc-29a31c6d5160/168185a32d39474a8b23f235195e57e9.pdf</x:v>
      </x:c>
    </x:row>
    <x:row r="60" ht="55" customHeight="1">
      <x:c r="A60" s="17" t="str">
        <x:v>laguna_vista</x:v>
      </x:c>
      <x:c r="B60" s="17" t="str">
        <x:v>Laguna Vista</x:v>
      </x:c>
      <x:c r="C60" s="17" t="str">
        <x:v>Approved Aug 2024</x:v>
      </x:c>
      <x:c r="D60" s="17" t="str">
        <x:v>water</x:v>
      </x:c>
      <x:c r="E60" s="37" t="n">
        <x:v>49.89</x:v>
      </x:c>
      <x:c r="F60" s="17" t="n">
        <x:v>0</x:v>
      </x:c>
      <x:c r="G60" s="17" t="n">
        <x:v>0</x:v>
      </x:c>
      <x:c r="H60" s="17"/>
      <x:c r="I60" s="40" t="n">
        <x:v>5.2</x:v>
      </x:c>
      <x:c r="J60" s="17" t="n">
        <x:v>0</x:v>
      </x:c>
      <x:c r="K60" s="17"/>
      <x:c r="L60" s="17" t="str"/>
      <x:c r="M60" s="40" t="n">
        <x:v>0</x:v>
      </x:c>
      <x:c r="N60" s="17" t="n">
        <x:v>0</x:v>
      </x:c>
      <x:c r="O60" s="17"/>
      <x:c r="P60" s="40" t="n">
        <x:v>0</x:v>
      </x:c>
      <x:c r="Q60" s="40" t="n">
        <x:v>1.6</x:v>
      </x:c>
      <x:c r="R60" s="40" t="n">
        <x:v>0.25</x:v>
      </x:c>
      <x:c r="S60" s="40" t="n">
        <x:v>1</x:v>
      </x:c>
      <x:c r="T60" s="40" t="n">
        <x:v>1.9</x:v>
      </x:c>
      <x:c r="U60" s="40" t="n">
        <x:v>1</x:v>
      </x:c>
      <x:c r="V60" s="41" t="n">
        <x:v>0.01</x:v>
      </x:c>
      <x:c r="W60" s="37" t="n">
        <x:f>IF(COUNT($C$5)=0,"",E60+MAX(0,MIN($C$5,IF(H60="",$C$5,H60))-G60)/1000*I60+MAX(0,MIN($C$5,IF(K60="",$C$5,K60))-J60)/1000*M60+MAX(0,MIN($C$5,IF(O60="",$C$5,O60))-N60)/1000*P60)</x:f>
        <x:v>75.89</x:v>
      </x:c>
      <x:c r="X60" s="37" t="n">
        <x:f>IF(COUNT($C$5)=0,"",$C$5/1000*(R60*S60+T60*U60))</x:f>
        <x:v>10.75</x:v>
      </x:c>
      <x:c r="Y60" s="37" t="n">
        <x:f>IF(COUNT($C$5)=0,"",W60+Q60+X60)</x:f>
        <x:v>88.24</x:v>
      </x:c>
      <x:c r="Z60" s="17" t="str"/>
      <x:c r="AA60" s="17" t="str">
        <x:v>tariff_2024; PDF p.9; https://media.assets.sincrod.com/websites/content/web-cswr/file/v/1/9763a141-70ef-435c-b3fe-affe2a0571be/8c4ed835375d4286b20e71f01f60c51d.pdf
tariff_2024; PDF p.13; https://media.assets.sincrod.com/websites/content/web-cswr/file/v/1/9763a141-70ef-435c-b3fe-affe2a0571be/8c4ed835375d4286b20e71f01f60c51d.pdf
company_schedule_2026; PDF p.2; https://centralstateswaterresources.com/wp-content/uploads/2026/06/Consolidated-Rates-06.03.26.pdf
tariff_2024; PDF p.14; https://media.assets.sincrod.com/websites/content/web-cswr/file/v/1/9763a141-70ef-435c-b3fe-affe2a0571be/8c4ed835375d4286b20e71f01f60c51d.pdf
company_schedule_2026; PDF p.2; 3; https://centralstateswaterresources.com/wp-content/uploads/2026/06/Consolidated-Rates-06.03.26.pdf</x:v>
      </x:c>
    </x:row>
    <x:row r="61" ht="55" customHeight="1">
      <x:c r="A61" s="17" t="str">
        <x:v>laguna_vista</x:v>
      </x:c>
      <x:c r="B61" s="17" t="str">
        <x:v>Laguna Vista</x:v>
      </x:c>
      <x:c r="C61" s="17" t="str">
        <x:v>Effective Jun 2026</x:v>
      </x:c>
      <x:c r="D61" s="17" t="str">
        <x:v>water</x:v>
      </x:c>
      <x:c r="E61" s="37" t="n">
        <x:v>61.6</x:v>
      </x:c>
      <x:c r="F61" s="17" t="n">
        <x:v>0</x:v>
      </x:c>
      <x:c r="G61" s="17" t="n">
        <x:v>0</x:v>
      </x:c>
      <x:c r="H61" s="17" t="n">
        <x:v>4000</x:v>
      </x:c>
      <x:c r="I61" s="40" t="n">
        <x:v>4.56</x:v>
      </x:c>
      <x:c r="J61" s="17" t="n">
        <x:v>4000</x:v>
      </x:c>
      <x:c r="K61" s="17" t="n">
        <x:v>14000</x:v>
      </x:c>
      <x:c r="L61" s="17" t="str"/>
      <x:c r="M61" s="40" t="n">
        <x:v>9.88</x:v>
      </x:c>
      <x:c r="N61" s="17" t="n">
        <x:v>14000</x:v>
      </x:c>
      <x:c r="O61" s="17"/>
      <x:c r="P61" s="40" t="n">
        <x:v>19.76</x:v>
      </x:c>
      <x:c r="Q61" s="40" t="n">
        <x:v>1.86</x:v>
      </x:c>
      <x:c r="R61" s="40" t="n">
        <x:v>0.25</x:v>
      </x:c>
      <x:c r="S61" s="40" t="n">
        <x:v>1</x:v>
      </x:c>
      <x:c r="T61" s="40" t="n">
        <x:v>1.9</x:v>
      </x:c>
      <x:c r="U61" s="40" t="n">
        <x:v>1</x:v>
      </x:c>
      <x:c r="V61" s="41" t="n">
        <x:v>0.01</x:v>
      </x:c>
      <x:c r="W61" s="37" t="n">
        <x:f>IF(COUNT($C$5)=0,"",E61+MAX(0,MIN($C$5,IF(H61="",$C$5,H61))-G61)/1000*I61+MAX(0,MIN($C$5,IF(K61="",$C$5,K61))-J61)/1000*M61+MAX(0,MIN($C$5,IF(O61="",$C$5,O61))-N61)/1000*P61)</x:f>
        <x:v>89.72</x:v>
      </x:c>
      <x:c r="X61" s="37" t="n">
        <x:f>IF(COUNT($C$5)=0,"",$C$5/1000*(R61*S61+T61*U61))</x:f>
        <x:v>10.75</x:v>
      </x:c>
      <x:c r="Y61" s="37" t="n">
        <x:f>IF(COUNT($C$5)=0,"",W61+Q61+X61)</x:f>
        <x:v>102.33</x:v>
      </x:c>
      <x:c r="Z61" s="17" t="str"/>
      <x:c r="AA61" s="17" t="str">
        <x:v>tariff_2026; PDF p.13; https://interchange.puc.texas.gov/Documents/59491_6_1654225.PDF
tariff_2024; PDF p.13; https://media.assets.sincrod.com/websites/content/web-cswr/file/v/1/9763a141-70ef-435c-b3fe-affe2a0571be/8c4ed835375d4286b20e71f01f60c51d.pdf
company_schedule_2026; PDF p.2; https://centralstateswaterresources.com/wp-content/uploads/2026/06/Consolidated-Rates-06.03.26.pdf
tariff_2024; PDF p.14; https://media.assets.sincrod.com/websites/content/web-cswr/file/v/1/9763a141-70ef-435c-b3fe-affe2a0571be/8c4ed835375d4286b20e71f01f60c51d.pdf
company_schedule_2026; PDF p.2; 3; https://centralstateswaterresources.com/wp-content/uploads/2026/06/Consolidated-Rates-06.03.26.pdf</x:v>
      </x:c>
    </x:row>
    <x:row r="62" ht="55" customHeight="1">
      <x:c r="A62" s="17" t="str">
        <x:v>laguna_tres</x:v>
      </x:c>
      <x:c r="B62" s="17" t="str">
        <x:v>Laguna Tres</x:v>
      </x:c>
      <x:c r="C62" s="17" t="str">
        <x:v>Inherited / May 2023</x:v>
      </x:c>
      <x:c r="D62" s="17" t="str">
        <x:v>water</x:v>
      </x:c>
      <x:c r="E62" s="37" t="n">
        <x:v>29.91</x:v>
      </x:c>
      <x:c r="F62" s="17" t="n">
        <x:v>0</x:v>
      </x:c>
      <x:c r="G62" s="17" t="n">
        <x:v>0</x:v>
      </x:c>
      <x:c r="H62" s="17"/>
      <x:c r="I62" s="40" t="n">
        <x:v>2.3</x:v>
      </x:c>
      <x:c r="J62" s="17" t="n">
        <x:v>0</x:v>
      </x:c>
      <x:c r="K62" s="17"/>
      <x:c r="L62" s="17" t="str"/>
      <x:c r="M62" s="40" t="n">
        <x:v>0</x:v>
      </x:c>
      <x:c r="N62" s="17" t="n">
        <x:v>0</x:v>
      </x:c>
      <x:c r="O62" s="17"/>
      <x:c r="P62" s="40" t="n">
        <x:v>0</x:v>
      </x:c>
      <x:c r="Q62" s="40" t="n">
        <x:v>0</x:v>
      </x:c>
      <x:c r="R62" s="40" t="n">
        <x:v>0</x:v>
      </x:c>
      <x:c r="S62" s="40" t="n">
        <x:v>1</x:v>
      </x:c>
      <x:c r="T62" s="40" t="n">
        <x:v>0</x:v>
      </x:c>
      <x:c r="U62" s="40" t="n">
        <x:v>1</x:v>
      </x:c>
      <x:c r="V62" s="41" t="n">
        <x:v>0.01</x:v>
      </x:c>
      <x:c r="W62" s="37" t="n">
        <x:f>IF(COUNT($C$5)=0,"",E62+MAX(0,MIN($C$5,IF(H62="",$C$5,H62))-G62)/1000*I62+MAX(0,MIN($C$5,IF(K62="",$C$5,K62))-J62)/1000*M62+MAX(0,MIN($C$5,IF(O62="",$C$5,O62))-N62)/1000*P62)</x:f>
        <x:v>41.41</x:v>
      </x:c>
      <x:c r="X62" s="37" t="n">
        <x:f>IF(COUNT($C$5)=0,"",$C$5/1000*(R62*S62+T62*U62))</x:f>
        <x:v>0</x:v>
      </x:c>
      <x:c r="Y62" s="37" t="n">
        <x:f>IF(COUNT($C$5)=0,"",W62+Q62+X62)</x:f>
        <x:v>41.41</x:v>
      </x:c>
      <x:c r="Z62" s="17" t="str"/>
      <x:c r="AA62" s="17" t="str">
        <x:v>old_compilation; PDF p.31; https://media.assets.sincrod.com/websites/content/web-cswr/file/a0825dd0-28a1-42af-b7bc-29a31c6d5160/168185a32d39474a8b23f235195e57e9.pdf</x:v>
      </x:c>
    </x:row>
    <x:row r="63" ht="55" customHeight="1">
      <x:c r="A63" s="17" t="str">
        <x:v>laguna_tres</x:v>
      </x:c>
      <x:c r="B63" s="17" t="str">
        <x:v>Laguna Tres</x:v>
      </x:c>
      <x:c r="C63" s="17" t="str">
        <x:v>Approved Aug 2024</x:v>
      </x:c>
      <x:c r="D63" s="17" t="str">
        <x:v>water</x:v>
      </x:c>
      <x:c r="E63" s="37" t="n">
        <x:v>49.89</x:v>
      </x:c>
      <x:c r="F63" s="17" t="n">
        <x:v>0</x:v>
      </x:c>
      <x:c r="G63" s="17" t="n">
        <x:v>0</x:v>
      </x:c>
      <x:c r="H63" s="17"/>
      <x:c r="I63" s="40" t="n">
        <x:v>5.2</x:v>
      </x:c>
      <x:c r="J63" s="17" t="n">
        <x:v>0</x:v>
      </x:c>
      <x:c r="K63" s="17"/>
      <x:c r="L63" s="17" t="str"/>
      <x:c r="M63" s="40" t="n">
        <x:v>0</x:v>
      </x:c>
      <x:c r="N63" s="17" t="n">
        <x:v>0</x:v>
      </x:c>
      <x:c r="O63" s="17"/>
      <x:c r="P63" s="40" t="n">
        <x:v>0</x:v>
      </x:c>
      <x:c r="Q63" s="40" t="n">
        <x:v>1.6</x:v>
      </x:c>
      <x:c r="R63" s="40" t="n">
        <x:v>0.25</x:v>
      </x:c>
      <x:c r="S63" s="40" t="n">
        <x:v>1</x:v>
      </x:c>
      <x:c r="T63" s="40" t="n">
        <x:v>1.9</x:v>
      </x:c>
      <x:c r="U63" s="40" t="n">
        <x:v>1</x:v>
      </x:c>
      <x:c r="V63" s="41" t="n">
        <x:v>0.01</x:v>
      </x:c>
      <x:c r="W63" s="37" t="n">
        <x:f>IF(COUNT($C$5)=0,"",E63+MAX(0,MIN($C$5,IF(H63="",$C$5,H63))-G63)/1000*I63+MAX(0,MIN($C$5,IF(K63="",$C$5,K63))-J63)/1000*M63+MAX(0,MIN($C$5,IF(O63="",$C$5,O63))-N63)/1000*P63)</x:f>
        <x:v>75.89</x:v>
      </x:c>
      <x:c r="X63" s="37" t="n">
        <x:f>IF(COUNT($C$5)=0,"",$C$5/1000*(R63*S63+T63*U63))</x:f>
        <x:v>10.75</x:v>
      </x:c>
      <x:c r="Y63" s="37" t="n">
        <x:f>IF(COUNT($C$5)=0,"",W63+Q63+X63)</x:f>
        <x:v>88.24</x:v>
      </x:c>
      <x:c r="Z63" s="17" t="str"/>
      <x:c r="AA63" s="17" t="str">
        <x:v>tariff_2024; PDF p.9; https://media.assets.sincrod.com/websites/content/web-cswr/file/v/1/9763a141-70ef-435c-b3fe-affe2a0571be/8c4ed835375d4286b20e71f01f60c51d.pdf
tariff_2024; PDF p.13; https://media.assets.sincrod.com/websites/content/web-cswr/file/v/1/9763a141-70ef-435c-b3fe-affe2a0571be/8c4ed835375d4286b20e71f01f60c51d.pdf
company_schedule_2026; PDF p.2; https://centralstateswaterresources.com/wp-content/uploads/2026/06/Consolidated-Rates-06.03.26.pdf
tariff_2024; PDF p.14; https://media.assets.sincrod.com/websites/content/web-cswr/file/v/1/9763a141-70ef-435c-b3fe-affe2a0571be/8c4ed835375d4286b20e71f01f60c51d.pdf
company_schedule_2026; PDF p.2; 3; https://centralstateswaterresources.com/wp-content/uploads/2026/06/Consolidated-Rates-06.03.26.pdf</x:v>
      </x:c>
    </x:row>
    <x:row r="64" ht="55" customHeight="1">
      <x:c r="A64" s="17" t="str">
        <x:v>laguna_tres</x:v>
      </x:c>
      <x:c r="B64" s="17" t="str">
        <x:v>Laguna Tres</x:v>
      </x:c>
      <x:c r="C64" s="17" t="str">
        <x:v>Effective Jun 2026</x:v>
      </x:c>
      <x:c r="D64" s="17" t="str">
        <x:v>water</x:v>
      </x:c>
      <x:c r="E64" s="37" t="n">
        <x:v>61.6</x:v>
      </x:c>
      <x:c r="F64" s="17" t="n">
        <x:v>0</x:v>
      </x:c>
      <x:c r="G64" s="17" t="n">
        <x:v>0</x:v>
      </x:c>
      <x:c r="H64" s="17" t="n">
        <x:v>4000</x:v>
      </x:c>
      <x:c r="I64" s="40" t="n">
        <x:v>4.56</x:v>
      </x:c>
      <x:c r="J64" s="17" t="n">
        <x:v>4000</x:v>
      </x:c>
      <x:c r="K64" s="17" t="n">
        <x:v>14000</x:v>
      </x:c>
      <x:c r="L64" s="17" t="str"/>
      <x:c r="M64" s="40" t="n">
        <x:v>9.88</x:v>
      </x:c>
      <x:c r="N64" s="17" t="n">
        <x:v>14000</x:v>
      </x:c>
      <x:c r="O64" s="17"/>
      <x:c r="P64" s="40" t="n">
        <x:v>19.76</x:v>
      </x:c>
      <x:c r="Q64" s="40" t="n">
        <x:v>1.86</x:v>
      </x:c>
      <x:c r="R64" s="40" t="n">
        <x:v>0.25</x:v>
      </x:c>
      <x:c r="S64" s="40" t="n">
        <x:v>1</x:v>
      </x:c>
      <x:c r="T64" s="40" t="n">
        <x:v>1.9</x:v>
      </x:c>
      <x:c r="U64" s="40" t="n">
        <x:v>1</x:v>
      </x:c>
      <x:c r="V64" s="41" t="n">
        <x:v>0.01</x:v>
      </x:c>
      <x:c r="W64" s="37" t="n">
        <x:f>IF(COUNT($C$5)=0,"",E64+MAX(0,MIN($C$5,IF(H64="",$C$5,H64))-G64)/1000*I64+MAX(0,MIN($C$5,IF(K64="",$C$5,K64))-J64)/1000*M64+MAX(0,MIN($C$5,IF(O64="",$C$5,O64))-N64)/1000*P64)</x:f>
        <x:v>89.72</x:v>
      </x:c>
      <x:c r="X64" s="37" t="n">
        <x:f>IF(COUNT($C$5)=0,"",$C$5/1000*(R64*S64+T64*U64))</x:f>
        <x:v>10.75</x:v>
      </x:c>
      <x:c r="Y64" s="37" t="n">
        <x:f>IF(COUNT($C$5)=0,"",W64+Q64+X64)</x:f>
        <x:v>102.33</x:v>
      </x:c>
      <x:c r="Z64" s="17" t="str"/>
      <x:c r="AA64" s="17" t="str">
        <x:v>tariff_2026; PDF p.13; https://interchange.puc.texas.gov/Documents/59491_6_1654225.PDF
tariff_2024; PDF p.13; https://media.assets.sincrod.com/websites/content/web-cswr/file/v/1/9763a141-70ef-435c-b3fe-affe2a0571be/8c4ed835375d4286b20e71f01f60c51d.pdf
company_schedule_2026; PDF p.2; https://centralstateswaterresources.com/wp-content/uploads/2026/06/Consolidated-Rates-06.03.26.pdf
tariff_2024; PDF p.14; https://media.assets.sincrod.com/websites/content/web-cswr/file/v/1/9763a141-70ef-435c-b3fe-affe2a0571be/8c4ed835375d4286b20e71f01f60c51d.pdf
company_schedule_2026; PDF p.2; 3; https://centralstateswaterresources.com/wp-content/uploads/2026/06/Consolidated-Rates-06.03.26.pdf</x:v>
      </x:c>
    </x:row>
    <x:row r="65" ht="55" customHeight="1">
      <x:c r="A65" s="17" t="str">
        <x:v>hilltop</x:v>
      </x:c>
      <x:c r="B65" s="17" t="str">
        <x:v>Hilltop Home Addition / Hilltop Estates</x:v>
      </x:c>
      <x:c r="C65" s="17" t="str">
        <x:v>Inherited / May 2023</x:v>
      </x:c>
      <x:c r="D65" s="17" t="str">
        <x:v>water</x:v>
      </x:c>
      <x:c r="E65" s="37" t="n">
        <x:v>23.7</x:v>
      </x:c>
      <x:c r="F65" s="17" t="n">
        <x:v>0</x:v>
      </x:c>
      <x:c r="G65" s="17" t="n">
        <x:v>0</x:v>
      </x:c>
      <x:c r="H65" s="17"/>
      <x:c r="I65" s="40" t="n">
        <x:v>3.3</x:v>
      </x:c>
      <x:c r="J65" s="17" t="n">
        <x:v>0</x:v>
      </x:c>
      <x:c r="K65" s="17"/>
      <x:c r="L65" s="17" t="str"/>
      <x:c r="M65" s="40" t="n">
        <x:v>0</x:v>
      </x:c>
      <x:c r="N65" s="17" t="n">
        <x:v>0</x:v>
      </x:c>
      <x:c r="O65" s="17"/>
      <x:c r="P65" s="40" t="n">
        <x:v>0</x:v>
      </x:c>
      <x:c r="Q65" s="40" t="n">
        <x:v>0</x:v>
      </x:c>
      <x:c r="R65" s="40" t="n">
        <x:v>0</x:v>
      </x:c>
      <x:c r="S65" s="40" t="n">
        <x:v>1</x:v>
      </x:c>
      <x:c r="T65" s="40" t="n">
        <x:v>0</x:v>
      </x:c>
      <x:c r="U65" s="40" t="n">
        <x:v>1</x:v>
      </x:c>
      <x:c r="V65" s="41" t="n">
        <x:v>0.01</x:v>
      </x:c>
      <x:c r="W65" s="37" t="n">
        <x:f>IF(COUNT($C$5)=0,"",E65+MAX(0,MIN($C$5,IF(H65="",$C$5,H65))-G65)/1000*I65+MAX(0,MIN($C$5,IF(K65="",$C$5,K65))-J65)/1000*M65+MAX(0,MIN($C$5,IF(O65="",$C$5,O65))-N65)/1000*P65)</x:f>
        <x:v>40.2</x:v>
      </x:c>
      <x:c r="X65" s="37" t="n">
        <x:f>IF(COUNT($C$5)=0,"",$C$5/1000*(R65*S65+T65*U65))</x:f>
        <x:v>0</x:v>
      </x:c>
      <x:c r="Y65" s="37" t="n">
        <x:f>IF(COUNT($C$5)=0,"",W65+Q65+X65)</x:f>
        <x:v>40.2</x:v>
      </x:c>
      <x:c r="Z65" s="17" t="str"/>
      <x:c r="AA65" s="17" t="str">
        <x:v>old_compilation; PDF p.33; https://media.assets.sincrod.com/websites/content/web-cswr/file/a0825dd0-28a1-42af-b7bc-29a31c6d5160/168185a32d39474a8b23f235195e57e9.pdf</x:v>
      </x:c>
    </x:row>
    <x:row r="66" ht="55" customHeight="1">
      <x:c r="A66" s="17" t="str">
        <x:v>hilltop</x:v>
      </x:c>
      <x:c r="B66" s="17" t="str">
        <x:v>Hilltop Home Addition / Hilltop Estates</x:v>
      </x:c>
      <x:c r="C66" s="17" t="str">
        <x:v>Approved Aug 2024</x:v>
      </x:c>
      <x:c r="D66" s="17" t="str">
        <x:v>water</x:v>
      </x:c>
      <x:c r="E66" s="37" t="n">
        <x:v>49.89</x:v>
      </x:c>
      <x:c r="F66" s="17" t="n">
        <x:v>0</x:v>
      </x:c>
      <x:c r="G66" s="17" t="n">
        <x:v>0</x:v>
      </x:c>
      <x:c r="H66" s="17"/>
      <x:c r="I66" s="40" t="n">
        <x:v>5.2</x:v>
      </x:c>
      <x:c r="J66" s="17" t="n">
        <x:v>0</x:v>
      </x:c>
      <x:c r="K66" s="17"/>
      <x:c r="L66" s="17" t="str"/>
      <x:c r="M66" s="40" t="n">
        <x:v>0</x:v>
      </x:c>
      <x:c r="N66" s="17" t="n">
        <x:v>0</x:v>
      </x:c>
      <x:c r="O66" s="17"/>
      <x:c r="P66" s="40" t="n">
        <x:v>0</x:v>
      </x:c>
      <x:c r="Q66" s="40" t="n">
        <x:v>1.6</x:v>
      </x:c>
      <x:c r="R66" s="40" t="n">
        <x:v>0.23</x:v>
      </x:c>
      <x:c r="S66" s="40" t="n">
        <x:v>1</x:v>
      </x:c>
      <x:c r="T66" s="40" t="n">
        <x:v>0</x:v>
      </x:c>
      <x:c r="U66" s="40" t="n">
        <x:v>1</x:v>
      </x:c>
      <x:c r="V66" s="41" t="n">
        <x:v>0.01</x:v>
      </x:c>
      <x:c r="W66" s="37" t="n">
        <x:f>IF(COUNT($C$5)=0,"",E66+MAX(0,MIN($C$5,IF(H66="",$C$5,H66))-G66)/1000*I66+MAX(0,MIN($C$5,IF(K66="",$C$5,K66))-J66)/1000*M66+MAX(0,MIN($C$5,IF(O66="",$C$5,O66))-N66)/1000*P66)</x:f>
        <x:v>75.89</x:v>
      </x:c>
      <x:c r="X66" s="37" t="n">
        <x:f>IF(COUNT($C$5)=0,"",$C$5/1000*(R66*S66+T66*U66))</x:f>
        <x:v>1.1500000000000001</x:v>
      </x:c>
      <x:c r="Y66" s="37" t="n">
        <x:f>IF(COUNT($C$5)=0,"",W66+Q66+X66)</x:f>
        <x:v>78.64</x:v>
      </x:c>
      <x:c r="Z66" s="17" t="str"/>
      <x:c r="AA66" s="17" t="str">
        <x:v>tariff_2024; PDF p.9; https://media.assets.sincrod.com/websites/content/web-cswr/file/v/1/9763a141-70ef-435c-b3fe-affe2a0571be/8c4ed835375d4286b20e71f01f60c51d.pdf
tariff_2024; PDF p.13; https://media.assets.sincrod.com/websites/content/web-cswr/file/v/1/9763a141-70ef-435c-b3fe-affe2a0571be/8c4ed835375d4286b20e71f01f60c51d.pdf
company_schedule_2026; PDF p.2; https://centralstateswaterresources.com/wp-content/uploads/2026/06/Consolidated-Rates-06.03.26.pdf</x:v>
      </x:c>
    </x:row>
    <x:row r="67" ht="55" customHeight="1">
      <x:c r="A67" s="17" t="str">
        <x:v>hilltop</x:v>
      </x:c>
      <x:c r="B67" s="17" t="str">
        <x:v>Hilltop Home Addition / Hilltop Estates</x:v>
      </x:c>
      <x:c r="C67" s="17" t="str">
        <x:v>Effective Jun 2026</x:v>
      </x:c>
      <x:c r="D67" s="17" t="str">
        <x:v>water</x:v>
      </x:c>
      <x:c r="E67" s="37" t="n">
        <x:v>61.6</x:v>
      </x:c>
      <x:c r="F67" s="17" t="n">
        <x:v>0</x:v>
      </x:c>
      <x:c r="G67" s="17" t="n">
        <x:v>0</x:v>
      </x:c>
      <x:c r="H67" s="17" t="n">
        <x:v>4000</x:v>
      </x:c>
      <x:c r="I67" s="40" t="n">
        <x:v>4.56</x:v>
      </x:c>
      <x:c r="J67" s="17" t="n">
        <x:v>4000</x:v>
      </x:c>
      <x:c r="K67" s="17" t="n">
        <x:v>14000</x:v>
      </x:c>
      <x:c r="L67" s="17" t="str"/>
      <x:c r="M67" s="40" t="n">
        <x:v>9.88</x:v>
      </x:c>
      <x:c r="N67" s="17" t="n">
        <x:v>14000</x:v>
      </x:c>
      <x:c r="O67" s="17"/>
      <x:c r="P67" s="40" t="n">
        <x:v>19.76</x:v>
      </x:c>
      <x:c r="Q67" s="40" t="n">
        <x:v>1.86</x:v>
      </x:c>
      <x:c r="R67" s="40" t="n">
        <x:v>0.23</x:v>
      </x:c>
      <x:c r="S67" s="40" t="n">
        <x:v>1</x:v>
      </x:c>
      <x:c r="T67" s="40" t="n">
        <x:v>0</x:v>
      </x:c>
      <x:c r="U67" s="40" t="n">
        <x:v>1</x:v>
      </x:c>
      <x:c r="V67" s="41" t="n">
        <x:v>0.01</x:v>
      </x:c>
      <x:c r="W67" s="37" t="n">
        <x:f>IF(COUNT($C$5)=0,"",E67+MAX(0,MIN($C$5,IF(H67="",$C$5,H67))-G67)/1000*I67+MAX(0,MIN($C$5,IF(K67="",$C$5,K67))-J67)/1000*M67+MAX(0,MIN($C$5,IF(O67="",$C$5,O67))-N67)/1000*P67)</x:f>
        <x:v>89.72</x:v>
      </x:c>
      <x:c r="X67" s="37" t="n">
        <x:f>IF(COUNT($C$5)=0,"",$C$5/1000*(R67*S67+T67*U67))</x:f>
        <x:v>1.1500000000000001</x:v>
      </x:c>
      <x:c r="Y67" s="37" t="n">
        <x:f>IF(COUNT($C$5)=0,"",W67+Q67+X67)</x:f>
        <x:v>92.73</x:v>
      </x:c>
      <x:c r="Z67" s="17" t="str"/>
      <x:c r="AA67" s="17" t="str">
        <x:v>tariff_2026; PDF p.13; https://interchange.puc.texas.gov/Documents/59491_6_1654225.PDF
tariff_2024; PDF p.13; https://media.assets.sincrod.com/websites/content/web-cswr/file/v/1/9763a141-70ef-435c-b3fe-affe2a0571be/8c4ed835375d4286b20e71f01f60c51d.pdf
company_schedule_2026; PDF p.2; https://centralstateswaterresources.com/wp-content/uploads/2026/06/Consolidated-Rates-06.03.26.pdf</x:v>
      </x:c>
    </x:row>
    <x:row r="68" ht="55" customHeight="1">
      <x:c r="A68" s="17" t="str">
        <x:v>quiet_village</x:v>
      </x:c>
      <x:c r="B68" s="17" t="str">
        <x:v>Quiet Village II</x:v>
      </x:c>
      <x:c r="C68" s="17" t="str">
        <x:v>Inherited / May 2023</x:v>
      </x:c>
      <x:c r="D68" s="17" t="str">
        <x:v>water</x:v>
      </x:c>
      <x:c r="E68" s="37" t="n">
        <x:v>6.31</x:v>
      </x:c>
      <x:c r="F68" s="17" t="n">
        <x:v>0</x:v>
      </x:c>
      <x:c r="G68" s="17" t="n">
        <x:v>0</x:v>
      </x:c>
      <x:c r="H68" s="17"/>
      <x:c r="I68" s="40" t="n">
        <x:v>1.92</x:v>
      </x:c>
      <x:c r="J68" s="17" t="n">
        <x:v>0</x:v>
      </x:c>
      <x:c r="K68" s="17"/>
      <x:c r="L68" s="17" t="str"/>
      <x:c r="M68" s="40" t="n">
        <x:v>0</x:v>
      </x:c>
      <x:c r="N68" s="17" t="n">
        <x:v>0</x:v>
      </x:c>
      <x:c r="O68" s="17"/>
      <x:c r="P68" s="40" t="n">
        <x:v>0</x:v>
      </x:c>
      <x:c r="Q68" s="40" t="n">
        <x:v>0</x:v>
      </x:c>
      <x:c r="R68" s="40" t="n">
        <x:v>0</x:v>
      </x:c>
      <x:c r="S68" s="40" t="n">
        <x:v>1</x:v>
      </x:c>
      <x:c r="T68" s="40" t="n">
        <x:v>0</x:v>
      </x:c>
      <x:c r="U68" s="40" t="n">
        <x:v>1</x:v>
      </x:c>
      <x:c r="V68" s="41" t="n">
        <x:v>0.01</x:v>
      </x:c>
      <x:c r="W68" s="37" t="n">
        <x:f>IF(COUNT($C$5)=0,"",E68+MAX(0,MIN($C$5,IF(H68="",$C$5,H68))-G68)/1000*I68+MAX(0,MIN($C$5,IF(K68="",$C$5,K68))-J68)/1000*M68+MAX(0,MIN($C$5,IF(O68="",$C$5,O68))-N68)/1000*P68)</x:f>
        <x:v>15.91</x:v>
      </x:c>
      <x:c r="X68" s="37" t="n">
        <x:f>IF(COUNT($C$5)=0,"",$C$5/1000*(R68*S68+T68*U68))</x:f>
        <x:v>0</x:v>
      </x:c>
      <x:c r="Y68" s="37" t="n">
        <x:f>IF(COUNT($C$5)=0,"",W68+Q68+X68)</x:f>
        <x:v>15.91</x:v>
      </x:c>
      <x:c r="Z68" s="17" t="str"/>
      <x:c r="AA68" s="17" t="str">
        <x:v>old_compilation; PDF p.35; https://media.assets.sincrod.com/websites/content/web-cswr/file/a0825dd0-28a1-42af-b7bc-29a31c6d5160/168185a32d39474a8b23f235195e57e9.pdf
quiet_stm; PDF p.46; 66; https://interchange.puc.texas.gov/Documents/51089_62_1168540.PDF
application_comparison_1; PDF p.100; https://interchange.puc.texas.gov/Documents/54565_5_1268957.PDF
application_comparison_2; PDF p.3; https://interchange.puc.texas.gov/Documents/54565_5_1268958.PDF</x:v>
      </x:c>
    </x:row>
    <x:row r="69" ht="55" customHeight="1">
      <x:c r="A69" s="17" t="str">
        <x:v>quiet_village</x:v>
      </x:c>
      <x:c r="B69" s="17" t="str">
        <x:v>Quiet Village II</x:v>
      </x:c>
      <x:c r="C69" s="17" t="str">
        <x:v>Inherited / May 2023</x:v>
      </x:c>
      <x:c r="D69" s="17" t="str">
        <x:v>sewer</x:v>
      </x:c>
      <x:c r="E69" s="37" t="n">
        <x:v>6.31</x:v>
      </x:c>
      <x:c r="F69" s="17" t="n">
        <x:v>0</x:v>
      </x:c>
      <x:c r="G69" s="17" t="n">
        <x:v>0</x:v>
      </x:c>
      <x:c r="H69" s="17"/>
      <x:c r="I69" s="40" t="n">
        <x:v>1.92</x:v>
      </x:c>
      <x:c r="J69" s="17" t="n">
        <x:v>0</x:v>
      </x:c>
      <x:c r="K69" s="17"/>
      <x:c r="L69" s="17" t="str"/>
      <x:c r="M69" s="40" t="n">
        <x:v>0</x:v>
      </x:c>
      <x:c r="N69" s="17" t="n">
        <x:v>0</x:v>
      </x:c>
      <x:c r="O69" s="17"/>
      <x:c r="P69" s="40" t="n">
        <x:v>0</x:v>
      </x:c>
      <x:c r="Q69" s="40" t="n">
        <x:v>0</x:v>
      </x:c>
      <x:c r="R69" s="40" t="n">
        <x:v>0</x:v>
      </x:c>
      <x:c r="S69" s="40" t="n">
        <x:v>1</x:v>
      </x:c>
      <x:c r="T69" s="40" t="n">
        <x:v>0</x:v>
      </x:c>
      <x:c r="U69" s="40" t="n">
        <x:v>1</x:v>
      </x:c>
      <x:c r="V69" s="41" t="n">
        <x:v>0.01</x:v>
      </x:c>
      <x:c r="W69" s="37" t="n">
        <x:f>IF(COUNT($C$5)=0,"",E69+MAX(0,MIN($C$5,IF(H69="",$C$5,H69))-G69)/1000*I69+MAX(0,MIN($C$5,IF(K69="",$C$5,K69))-J69)/1000*M69+MAX(0,MIN($C$5,IF(O69="",$C$5,O69))-N69)/1000*P69)</x:f>
        <x:v>15.91</x:v>
      </x:c>
      <x:c r="X69" s="37" t="n">
        <x:f>IF(COUNT($C$5)=0,"",$C$5/1000*(R69*S69+T69*U69))</x:f>
        <x:v>0</x:v>
      </x:c>
      <x:c r="Y69" s="37" t="n">
        <x:f>IF(COUNT($C$5)=0,"",W69+Q69+X69)</x:f>
        <x:v>15.91</x:v>
      </x:c>
      <x:c r="Z69" s="17" t="str"/>
      <x:c r="AA69" s="17" t="str">
        <x:v>old_compilation; PDF p.35; https://media.assets.sincrod.com/websites/content/web-cswr/file/a0825dd0-28a1-42af-b7bc-29a31c6d5160/168185a32d39474a8b23f235195e57e9.pdf
quiet_stm; PDF p.46; 66; https://interchange.puc.texas.gov/Documents/51089_62_1168540.PDF
application_comparison_1; PDF p.100; https://interchange.puc.texas.gov/Documents/54565_5_1268957.PDF
application_comparison_2; PDF p.3; https://interchange.puc.texas.gov/Documents/54565_5_1268958.PDF</x:v>
      </x:c>
    </x:row>
    <x:row r="70" ht="55" customHeight="1">
      <x:c r="A70" s="17" t="str">
        <x:v>quiet_village</x:v>
      </x:c>
      <x:c r="B70" s="17" t="str">
        <x:v>Quiet Village II</x:v>
      </x:c>
      <x:c r="C70" s="17" t="str">
        <x:v>Approved Aug 2024</x:v>
      </x:c>
      <x:c r="D70" s="17" t="str">
        <x:v>water</x:v>
      </x:c>
      <x:c r="E70" s="37" t="n">
        <x:v>49.89</x:v>
      </x:c>
      <x:c r="F70" s="17" t="n">
        <x:v>0</x:v>
      </x:c>
      <x:c r="G70" s="17" t="n">
        <x:v>0</x:v>
      </x:c>
      <x:c r="H70" s="17"/>
      <x:c r="I70" s="40" t="n">
        <x:v>5.2</x:v>
      </x:c>
      <x:c r="J70" s="17" t="n">
        <x:v>0</x:v>
      </x:c>
      <x:c r="K70" s="17"/>
      <x:c r="L70" s="17" t="str"/>
      <x:c r="M70" s="40" t="n">
        <x:v>0</x:v>
      </x:c>
      <x:c r="N70" s="17" t="n">
        <x:v>0</x:v>
      </x:c>
      <x:c r="O70" s="17"/>
      <x:c r="P70" s="40" t="n">
        <x:v>0</x:v>
      </x:c>
      <x:c r="Q70" s="40" t="n">
        <x:v>1.6</x:v>
      </x:c>
      <x:c r="R70" s="40" t="n">
        <x:v>1.32</x:v>
      </x:c>
      <x:c r="S70" s="40" t="n">
        <x:v>1</x:v>
      </x:c>
      <x:c r="T70" s="40" t="n">
        <x:v>0</x:v>
      </x:c>
      <x:c r="U70" s="40" t="n">
        <x:v>1</x:v>
      </x:c>
      <x:c r="V70" s="41" t="n">
        <x:v>0.01</x:v>
      </x:c>
      <x:c r="W70" s="37" t="n">
        <x:f>IF(COUNT($C$5)=0,"",E70+MAX(0,MIN($C$5,IF(H70="",$C$5,H70))-G70)/1000*I70+MAX(0,MIN($C$5,IF(K70="",$C$5,K70))-J70)/1000*M70+MAX(0,MIN($C$5,IF(O70="",$C$5,O70))-N70)/1000*P70)</x:f>
        <x:v>75.89</x:v>
      </x:c>
      <x:c r="X70" s="37" t="n">
        <x:f>IF(COUNT($C$5)=0,"",$C$5/1000*(R70*S70+T70*U70))</x:f>
        <x:v>6.6000000000000005</x:v>
      </x:c>
      <x:c r="Y70" s="37" t="n">
        <x:f>IF(COUNT($C$5)=0,"",W70+Q70+X70)</x:f>
        <x:v>84.08999999999999</x:v>
      </x:c>
      <x:c r="Z70" s="17" t="str"/>
      <x:c r="AA70" s="17" t="str">
        <x:v>tariff_2024; PDF p.9; https://media.assets.sincrod.com/websites/content/web-cswr/file/v/1/9763a141-70ef-435c-b3fe-affe2a0571be/8c4ed835375d4286b20e71f01f60c51d.pdf
tariff_2024; PDF p.31; 32; https://media.assets.sincrod.com/websites/content/web-cswr/file/v/1/9763a141-70ef-435c-b3fe-affe2a0571be/8c4ed835375d4286b20e71f01f60c51d.pdf
tariff_2024; PDF p.14; https://media.assets.sincrod.com/websites/content/web-cswr/file/v/1/9763a141-70ef-435c-b3fe-affe2a0571be/8c4ed835375d4286b20e71f01f60c51d.pdf
tariff_2026; PDF p.20; https://interchange.puc.texas.gov/Documents/59491_6_1654225.PDF</x:v>
      </x:c>
    </x:row>
    <x:row r="71" ht="55" customHeight="1">
      <x:c r="A71" s="17" t="str">
        <x:v>quiet_village</x:v>
      </x:c>
      <x:c r="B71" s="17" t="str">
        <x:v>Quiet Village II</x:v>
      </x:c>
      <x:c r="C71" s="17" t="str">
        <x:v>Approved Aug 2024</x:v>
      </x:c>
      <x:c r="D71" s="17" t="str">
        <x:v>sewer</x:v>
      </x:c>
      <x:c r="E71" s="37" t="n">
        <x:v>63.28</x:v>
      </x:c>
      <x:c r="F71" s="17" t="n">
        <x:v>0</x:v>
      </x:c>
      <x:c r="G71" s="17" t="n">
        <x:v>0</x:v>
      </x:c>
      <x:c r="H71" s="17"/>
      <x:c r="I71" s="40" t="n">
        <x:v>0</x:v>
      </x:c>
      <x:c r="J71" s="17" t="n">
        <x:v>0</x:v>
      </x:c>
      <x:c r="K71" s="17"/>
      <x:c r="L71" s="17" t="str"/>
      <x:c r="M71" s="40" t="n">
        <x:v>0</x:v>
      </x:c>
      <x:c r="N71" s="17" t="n">
        <x:v>0</x:v>
      </x:c>
      <x:c r="O71" s="17"/>
      <x:c r="P71" s="40" t="n">
        <x:v>0</x:v>
      </x:c>
      <x:c r="Q71" s="40" t="n">
        <x:v>1.6</x:v>
      </x:c>
      <x:c r="R71" s="40" t="n">
        <x:v>6.58</x:v>
      </x:c>
      <x:c r="S71" s="40" t="n">
        <x:v>0.8</x:v>
      </x:c>
      <x:c r="T71" s="40" t="n">
        <x:v>0</x:v>
      </x:c>
      <x:c r="U71" s="40" t="n">
        <x:v>1</x:v>
      </x:c>
      <x:c r="V71" s="41" t="n">
        <x:v>0.01</x:v>
      </x:c>
      <x:c r="W71" s="37" t="n">
        <x:f>IF(COUNT($C$5)=0,"",E71+MAX(0,MIN($C$5,IF(H71="",$C$5,H71))-G71)/1000*I71+MAX(0,MIN($C$5,IF(K71="",$C$5,K71))-J71)/1000*M71+MAX(0,MIN($C$5,IF(O71="",$C$5,O71))-N71)/1000*P71)</x:f>
        <x:v>63.28</x:v>
      </x:c>
      <x:c r="X71" s="37" t="n">
        <x:f>IF(COUNT($C$5)=0,"",$C$5/1000*(R71*S71+T71*U71))</x:f>
        <x:v>26.32</x:v>
      </x:c>
      <x:c r="Y71" s="37" t="n">
        <x:f>IF(COUNT($C$5)=0,"",W71+Q71+X71)</x:f>
        <x:v>91.19999999999999</x:v>
      </x:c>
      <x:c r="Z71" s="17" t="str"/>
      <x:c r="AA71" s="17" t="str">
        <x:v>tariff_2024; PDF p.9; https://media.assets.sincrod.com/websites/content/web-cswr/file/v/1/9763a141-70ef-435c-b3fe-affe2a0571be/8c4ed835375d4286b20e71f01f60c51d.pdf
tariff_2024; PDF p.31; 32; https://media.assets.sincrod.com/websites/content/web-cswr/file/v/1/9763a141-70ef-435c-b3fe-affe2a0571be/8c4ed835375d4286b20e71f01f60c51d.pdf
tariff_2024; PDF p.32; https://media.assets.sincrod.com/websites/content/web-cswr/file/v/1/9763a141-70ef-435c-b3fe-affe2a0571be/8c4ed835375d4286b20e71f01f60c51d.pdf
company_schedule_2026; PDF p.5; https://centralstateswaterresources.com/wp-content/uploads/2026/06/Consolidated-Rates-06.03.26.pdf</x:v>
      </x:c>
    </x:row>
    <x:row r="72" ht="55" customHeight="1">
      <x:c r="A72" s="17" t="str">
        <x:v>quiet_village</x:v>
      </x:c>
      <x:c r="B72" s="17" t="str">
        <x:v>Quiet Village II</x:v>
      </x:c>
      <x:c r="C72" s="17" t="str">
        <x:v>Effective Jun 2026</x:v>
      </x:c>
      <x:c r="D72" s="17" t="str">
        <x:v>water</x:v>
      </x:c>
      <x:c r="E72" s="37" t="n">
        <x:v>61.6</x:v>
      </x:c>
      <x:c r="F72" s="17" t="n">
        <x:v>0</x:v>
      </x:c>
      <x:c r="G72" s="17" t="n">
        <x:v>0</x:v>
      </x:c>
      <x:c r="H72" s="17" t="n">
        <x:v>4000</x:v>
      </x:c>
      <x:c r="I72" s="40" t="n">
        <x:v>4.56</x:v>
      </x:c>
      <x:c r="J72" s="17" t="n">
        <x:v>4000</x:v>
      </x:c>
      <x:c r="K72" s="17" t="n">
        <x:v>14000</x:v>
      </x:c>
      <x:c r="L72" s="17" t="str"/>
      <x:c r="M72" s="40" t="n">
        <x:v>9.88</x:v>
      </x:c>
      <x:c r="N72" s="17" t="n">
        <x:v>14000</x:v>
      </x:c>
      <x:c r="O72" s="17"/>
      <x:c r="P72" s="40" t="n">
        <x:v>19.76</x:v>
      </x:c>
      <x:c r="Q72" s="40" t="n">
        <x:v>1.86</x:v>
      </x:c>
      <x:c r="R72" s="40" t="n">
        <x:v>1.32</x:v>
      </x:c>
      <x:c r="S72" s="40" t="n">
        <x:v>1</x:v>
      </x:c>
      <x:c r="T72" s="40" t="n">
        <x:v>0</x:v>
      </x:c>
      <x:c r="U72" s="40" t="n">
        <x:v>1</x:v>
      </x:c>
      <x:c r="V72" s="41" t="n">
        <x:v>0.01</x:v>
      </x:c>
      <x:c r="W72" s="37" t="n">
        <x:f>IF(COUNT($C$5)=0,"",E72+MAX(0,MIN($C$5,IF(H72="",$C$5,H72))-G72)/1000*I72+MAX(0,MIN($C$5,IF(K72="",$C$5,K72))-J72)/1000*M72+MAX(0,MIN($C$5,IF(O72="",$C$5,O72))-N72)/1000*P72)</x:f>
        <x:v>89.72</x:v>
      </x:c>
      <x:c r="X72" s="37" t="n">
        <x:f>IF(COUNT($C$5)=0,"",$C$5/1000*(R72*S72+T72*U72))</x:f>
        <x:v>6.6000000000000005</x:v>
      </x:c>
      <x:c r="Y72" s="37" t="n">
        <x:f>IF(COUNT($C$5)=0,"",W72+Q72+X72)</x:f>
        <x:v>98.17999999999999</x:v>
      </x:c>
      <x:c r="Z72" s="17" t="str"/>
      <x:c r="AA72" s="17" t="str">
        <x:v>tariff_2026; PDF p.13; https://interchange.puc.texas.gov/Documents/59491_6_1654225.PDF
tariff_2026; PDF p.38; https://interchange.puc.texas.gov/Documents/59491_6_1654225.PDF
company_schedule_2026; PDF p.5; https://centralstateswaterresources.com/wp-content/uploads/2026/06/Consolidated-Rates-06.03.26.pdf
tariff_2024; PDF p.14; https://media.assets.sincrod.com/websites/content/web-cswr/file/v/1/9763a141-70ef-435c-b3fe-affe2a0571be/8c4ed835375d4286b20e71f01f60c51d.pdf
tariff_2026; PDF p.20; https://interchange.puc.texas.gov/Documents/59491_6_1654225.PDF</x:v>
      </x:c>
    </x:row>
    <x:row r="73" ht="55" customHeight="1">
      <x:c r="A73" s="17" t="str">
        <x:v>quiet_village</x:v>
      </x:c>
      <x:c r="B73" s="17" t="str">
        <x:v>Quiet Village II</x:v>
      </x:c>
      <x:c r="C73" s="17" t="str">
        <x:v>Effective Jun 2026</x:v>
      </x:c>
      <x:c r="D73" s="17" t="str">
        <x:v>sewer</x:v>
      </x:c>
      <x:c r="E73" s="37" t="n">
        <x:v>92.57</x:v>
      </x:c>
      <x:c r="F73" s="17" t="n">
        <x:v>0</x:v>
      </x:c>
      <x:c r="G73" s="17" t="n">
        <x:v>0</x:v>
      </x:c>
      <x:c r="H73" s="17"/>
      <x:c r="I73" s="40" t="n">
        <x:v>0</x:v>
      </x:c>
      <x:c r="J73" s="17" t="n">
        <x:v>0</x:v>
      </x:c>
      <x:c r="K73" s="17"/>
      <x:c r="L73" s="17" t="str"/>
      <x:c r="M73" s="40" t="n">
        <x:v>0</x:v>
      </x:c>
      <x:c r="N73" s="17" t="n">
        <x:v>0</x:v>
      </x:c>
      <x:c r="O73" s="17"/>
      <x:c r="P73" s="40" t="n">
        <x:v>0</x:v>
      </x:c>
      <x:c r="Q73" s="40" t="n">
        <x:v>2.14</x:v>
      </x:c>
      <x:c r="R73" s="40" t="n">
        <x:v>6.58</x:v>
      </x:c>
      <x:c r="S73" s="40" t="n">
        <x:v>0.8</x:v>
      </x:c>
      <x:c r="T73" s="40" t="n">
        <x:v>0</x:v>
      </x:c>
      <x:c r="U73" s="40" t="n">
        <x:v>1</x:v>
      </x:c>
      <x:c r="V73" s="41" t="n">
        <x:v>0.01</x:v>
      </x:c>
      <x:c r="W73" s="37" t="n">
        <x:f>IF(COUNT($C$5)=0,"",E73+MAX(0,MIN($C$5,IF(H73="",$C$5,H73))-G73)/1000*I73+MAX(0,MIN($C$5,IF(K73="",$C$5,K73))-J73)/1000*M73+MAX(0,MIN($C$5,IF(O73="",$C$5,O73))-N73)/1000*P73)</x:f>
        <x:v>92.57</x:v>
      </x:c>
      <x:c r="X73" s="37" t="n">
        <x:f>IF(COUNT($C$5)=0,"",$C$5/1000*(R73*S73+T73*U73))</x:f>
        <x:v>26.32</x:v>
      </x:c>
      <x:c r="Y73" s="37" t="n">
        <x:f>IF(COUNT($C$5)=0,"",W73+Q73+X73)</x:f>
        <x:v>121.03</x:v>
      </x:c>
      <x:c r="Z73" s="17" t="str"/>
      <x:c r="AA73" s="17" t="str">
        <x:v>tariff_2026; PDF p.13; https://interchange.puc.texas.gov/Documents/59491_6_1654225.PDF
tariff_2026; PDF p.38; https://interchange.puc.texas.gov/Documents/59491_6_1654225.PDF
company_schedule_2026; PDF p.5; https://centralstateswaterresources.com/wp-content/uploads/2026/06/Consolidated-Rates-06.03.26.pdf
tariff_2024; PDF p.32; https://media.assets.sincrod.com/websites/content/web-cswr/file/v/1/9763a141-70ef-435c-b3fe-affe2a0571be/8c4ed835375d4286b20e71f01f60c51d.pdf
company_schedule_2026; PDF p.5; https://centralstateswaterresources.com/wp-content/uploads/2026/06/Consolidated-Rates-06.03.26.pdf</x:v>
      </x:c>
    </x:row>
    <x:row r="74" ht="55" customHeight="1">
      <x:c r="A74" s="17" t="str">
        <x:v>live_oak_hills</x:v>
      </x:c>
      <x:c r="B74" s="17" t="str">
        <x:v>Live Oak Hills</x:v>
      </x:c>
      <x:c r="C74" s="17" t="str">
        <x:v>Inherited / May 2023</x:v>
      </x:c>
      <x:c r="D74" s="17" t="str">
        <x:v>water</x:v>
      </x:c>
      <x:c r="E74" s="37" t="n">
        <x:v>47.05</x:v>
      </x:c>
      <x:c r="F74" s="17" t="n">
        <x:v>3000</x:v>
      </x:c>
      <x:c r="G74" s="17" t="n">
        <x:v>3000</x:v>
      </x:c>
      <x:c r="H74" s="17" t="n">
        <x:v>10000</x:v>
      </x:c>
      <x:c r="I74" s="40" t="n">
        <x:v>3.68</x:v>
      </x:c>
      <x:c r="J74" s="17" t="n">
        <x:v>10000</x:v>
      </x:c>
      <x:c r="K74" s="17" t="n">
        <x:v>20000</x:v>
      </x:c>
      <x:c r="L74" s="17" t="str"/>
      <x:c r="M74" s="40" t="n">
        <x:v>4.73</x:v>
      </x:c>
      <x:c r="N74" s="17" t="n">
        <x:v>20000</x:v>
      </x:c>
      <x:c r="O74" s="17"/>
      <x:c r="P74" s="40" t="n">
        <x:v>5.78</x:v>
      </x:c>
      <x:c r="Q74" s="40" t="n">
        <x:v>0</x:v>
      </x:c>
      <x:c r="R74" s="40" t="n">
        <x:v>0</x:v>
      </x:c>
      <x:c r="S74" s="40" t="n">
        <x:v>1</x:v>
      </x:c>
      <x:c r="T74" s="40" t="n">
        <x:v>0</x:v>
      </x:c>
      <x:c r="U74" s="40" t="n">
        <x:v>1</x:v>
      </x:c>
      <x:c r="V74" s="41" t="n">
        <x:v>0.01</x:v>
      </x:c>
      <x:c r="W74" s="37" t="n">
        <x:f>IF(COUNT($C$5)=0,"",E74+MAX(0,MIN($C$5,IF(H74="",$C$5,H74))-G74)/1000*I74+MAX(0,MIN($C$5,IF(K74="",$C$5,K74))-J74)/1000*M74+MAX(0,MIN($C$5,IF(O74="",$C$5,O74))-N74)/1000*P74)</x:f>
        <x:v>54.41</x:v>
      </x:c>
      <x:c r="X74" s="37" t="n">
        <x:f>IF(COUNT($C$5)=0,"",$C$5/1000*(R74*S74+T74*U74))</x:f>
        <x:v>0</x:v>
      </x:c>
      <x:c r="Y74" s="37" t="n">
        <x:f>IF(COUNT($C$5)=0,"",W74+Q74+X74)</x:f>
        <x:v>54.41</x:v>
      </x:c>
      <x:c r="Z74" s="17" t="str"/>
      <x:c r="AA74" s="17" t="str">
        <x:v>old_compilation; PDF p.38; https://media.assets.sincrod.com/websites/content/web-cswr/file/a0825dd0-28a1-42af-b7bc-29a31c6d5160/168185a32d39474a8b23f235195e57e9.pdf</x:v>
      </x:c>
    </x:row>
    <x:row r="75" ht="55" customHeight="1">
      <x:c r="A75" s="17" t="str">
        <x:v>live_oak_hills</x:v>
      </x:c>
      <x:c r="B75" s="17" t="str">
        <x:v>Live Oak Hills</x:v>
      </x:c>
      <x:c r="C75" s="17" t="str">
        <x:v>Approved Aug 2024</x:v>
      </x:c>
      <x:c r="D75" s="17" t="str">
        <x:v>water</x:v>
      </x:c>
      <x:c r="E75" s="37" t="n">
        <x:v>49.89</x:v>
      </x:c>
      <x:c r="F75" s="17" t="n">
        <x:v>0</x:v>
      </x:c>
      <x:c r="G75" s="17" t="n">
        <x:v>0</x:v>
      </x:c>
      <x:c r="H75" s="17"/>
      <x:c r="I75" s="40" t="n">
        <x:v>5.2</x:v>
      </x:c>
      <x:c r="J75" s="17" t="n">
        <x:v>0</x:v>
      </x:c>
      <x:c r="K75" s="17"/>
      <x:c r="L75" s="17" t="str"/>
      <x:c r="M75" s="40" t="n">
        <x:v>0</x:v>
      </x:c>
      <x:c r="N75" s="17" t="n">
        <x:v>0</x:v>
      </x:c>
      <x:c r="O75" s="17"/>
      <x:c r="P75" s="40" t="n">
        <x:v>0</x:v>
      </x:c>
      <x:c r="Q75" s="40" t="n">
        <x:v>1.6</x:v>
      </x:c>
      <x:c r="R75" s="40" t="n">
        <x:v>0</x:v>
      </x:c>
      <x:c r="S75" s="40" t="n">
        <x:v>1</x:v>
      </x:c>
      <x:c r="T75" s="40" t="n">
        <x:v>0</x:v>
      </x:c>
      <x:c r="U75" s="40" t="n">
        <x:v>1</x:v>
      </x:c>
      <x:c r="V75" s="41" t="n">
        <x:v>0.01</x:v>
      </x:c>
      <x:c r="W75" s="37" t="n">
        <x:f>IF(COUNT($C$5)=0,"",E75+MAX(0,MIN($C$5,IF(H75="",$C$5,H75))-G75)/1000*I75+MAX(0,MIN($C$5,IF(K75="",$C$5,K75))-J75)/1000*M75+MAX(0,MIN($C$5,IF(O75="",$C$5,O75))-N75)/1000*P75)</x:f>
        <x:v>75.89</x:v>
      </x:c>
      <x:c r="X75" s="37" t="n">
        <x:f>IF(COUNT($C$5)=0,"",$C$5/1000*(R75*S75+T75*U75))</x:f>
        <x:v>0</x:v>
      </x:c>
      <x:c r="Y75" s="37" t="n">
        <x:f>IF(COUNT($C$5)=0,"",W75+Q75+X75)</x:f>
        <x:v>77.49</x:v>
      </x:c>
      <x:c r="Z75" s="17" t="str"/>
      <x:c r="AA75" s="17" t="str">
        <x:v>tariff_2024; PDF p.9; https://media.assets.sincrod.com/websites/content/web-cswr/file/v/1/9763a141-70ef-435c-b3fe-affe2a0571be/8c4ed835375d4286b20e71f01f60c51d.pdf</x:v>
      </x:c>
    </x:row>
    <x:row r="76" ht="55" customHeight="1">
      <x:c r="A76" s="17" t="str">
        <x:v>live_oak_hills</x:v>
      </x:c>
      <x:c r="B76" s="17" t="str">
        <x:v>Live Oak Hills</x:v>
      </x:c>
      <x:c r="C76" s="17" t="str">
        <x:v>Effective Jun 2026</x:v>
      </x:c>
      <x:c r="D76" s="17" t="str">
        <x:v>water</x:v>
      </x:c>
      <x:c r="E76" s="37" t="n">
        <x:v>61.6</x:v>
      </x:c>
      <x:c r="F76" s="17" t="n">
        <x:v>0</x:v>
      </x:c>
      <x:c r="G76" s="17" t="n">
        <x:v>0</x:v>
      </x:c>
      <x:c r="H76" s="17" t="n">
        <x:v>4000</x:v>
      </x:c>
      <x:c r="I76" s="40" t="n">
        <x:v>4.56</x:v>
      </x:c>
      <x:c r="J76" s="17" t="n">
        <x:v>4000</x:v>
      </x:c>
      <x:c r="K76" s="17" t="n">
        <x:v>14000</x:v>
      </x:c>
      <x:c r="L76" s="17" t="str"/>
      <x:c r="M76" s="40" t="n">
        <x:v>9.88</x:v>
      </x:c>
      <x:c r="N76" s="17" t="n">
        <x:v>14000</x:v>
      </x:c>
      <x:c r="O76" s="17"/>
      <x:c r="P76" s="40" t="n">
        <x:v>19.76</x:v>
      </x:c>
      <x:c r="Q76" s="40" t="n">
        <x:v>1.86</x:v>
      </x:c>
      <x:c r="R76" s="40" t="n">
        <x:v>0</x:v>
      </x:c>
      <x:c r="S76" s="40" t="n">
        <x:v>1</x:v>
      </x:c>
      <x:c r="T76" s="40" t="n">
        <x:v>0</x:v>
      </x:c>
      <x:c r="U76" s="40" t="n">
        <x:v>1</x:v>
      </x:c>
      <x:c r="V76" s="41" t="n">
        <x:v>0.01</x:v>
      </x:c>
      <x:c r="W76" s="37" t="n">
        <x:f>IF(COUNT($C$5)=0,"",E76+MAX(0,MIN($C$5,IF(H76="",$C$5,H76))-G76)/1000*I76+MAX(0,MIN($C$5,IF(K76="",$C$5,K76))-J76)/1000*M76+MAX(0,MIN($C$5,IF(O76="",$C$5,O76))-N76)/1000*P76)</x:f>
        <x:v>89.72</x:v>
      </x:c>
      <x:c r="X76" s="37" t="n">
        <x:f>IF(COUNT($C$5)=0,"",$C$5/1000*(R76*S76+T76*U76))</x:f>
        <x:v>0</x:v>
      </x:c>
      <x:c r="Y76" s="37" t="n">
        <x:f>IF(COUNT($C$5)=0,"",W76+Q76+X76)</x:f>
        <x:v>91.58</x:v>
      </x:c>
      <x:c r="Z76" s="17" t="str"/>
      <x:c r="AA76" s="17" t="str">
        <x:v>tariff_2026; PDF p.13; https://interchange.puc.texas.gov/Documents/59491_6_1654225.PDF</x:v>
      </x:c>
    </x:row>
    <x:row r="77" ht="55" customHeight="1">
      <x:c r="A77" s="17" t="str">
        <x:v>flag_creek_ranch</x:v>
      </x:c>
      <x:c r="B77" s="17" t="str">
        <x:v>Flag Creek Ranch</x:v>
      </x:c>
      <x:c r="C77" s="17" t="str">
        <x:v>Inherited / May 2023</x:v>
      </x:c>
      <x:c r="D77" s="17" t="str">
        <x:v>water</x:v>
      </x:c>
      <x:c r="E77" s="37" t="n">
        <x:v>33.68</x:v>
      </x:c>
      <x:c r="F77" s="17" t="n">
        <x:v>3000</x:v>
      </x:c>
      <x:c r="G77" s="17" t="n">
        <x:v>3000</x:v>
      </x:c>
      <x:c r="H77" s="17" t="n">
        <x:v>10000</x:v>
      </x:c>
      <x:c r="I77" s="40" t="n">
        <x:v>3.68</x:v>
      </x:c>
      <x:c r="J77" s="17" t="n">
        <x:v>10000</x:v>
      </x:c>
      <x:c r="K77" s="17" t="n">
        <x:v>20000</x:v>
      </x:c>
      <x:c r="L77" s="17" t="str"/>
      <x:c r="M77" s="40" t="n">
        <x:v>4.73</x:v>
      </x:c>
      <x:c r="N77" s="17" t="n">
        <x:v>20000</x:v>
      </x:c>
      <x:c r="O77" s="17"/>
      <x:c r="P77" s="40" t="n">
        <x:v>5.78</x:v>
      </x:c>
      <x:c r="Q77" s="40" t="n">
        <x:v>0</x:v>
      </x:c>
      <x:c r="R77" s="40" t="n">
        <x:v>0</x:v>
      </x:c>
      <x:c r="S77" s="40" t="n">
        <x:v>1</x:v>
      </x:c>
      <x:c r="T77" s="40" t="n">
        <x:v>0</x:v>
      </x:c>
      <x:c r="U77" s="40" t="n">
        <x:v>1</x:v>
      </x:c>
      <x:c r="V77" s="41" t="n">
        <x:v>0.01</x:v>
      </x:c>
      <x:c r="W77" s="37" t="n">
        <x:f>IF(COUNT($C$5)=0,"",E77+MAX(0,MIN($C$5,IF(H77="",$C$5,H77))-G77)/1000*I77+MAX(0,MIN($C$5,IF(K77="",$C$5,K77))-J77)/1000*M77+MAX(0,MIN($C$5,IF(O77="",$C$5,O77))-N77)/1000*P77)</x:f>
        <x:v>41.04</x:v>
      </x:c>
      <x:c r="X77" s="37" t="n">
        <x:f>IF(COUNT($C$5)=0,"",$C$5/1000*(R77*S77+T77*U77))</x:f>
        <x:v>0</x:v>
      </x:c>
      <x:c r="Y77" s="37" t="n">
        <x:f>IF(COUNT($C$5)=0,"",W77+Q77+X77)</x:f>
        <x:v>41.04</x:v>
      </x:c>
      <x:c r="Z77" s="17" t="str"/>
      <x:c r="AA77" s="17" t="str">
        <x:v>old_compilation; PDF p.40; https://media.assets.sincrod.com/websites/content/web-cswr/file/a0825dd0-28a1-42af-b7bc-29a31c6d5160/168185a32d39474a8b23f235195e57e9.pdf</x:v>
      </x:c>
    </x:row>
    <x:row r="78" ht="55" customHeight="1">
      <x:c r="A78" s="17" t="str">
        <x:v>flag_creek_ranch</x:v>
      </x:c>
      <x:c r="B78" s="17" t="str">
        <x:v>Flag Creek Ranch</x:v>
      </x:c>
      <x:c r="C78" s="17" t="str">
        <x:v>Approved Aug 2024</x:v>
      </x:c>
      <x:c r="D78" s="17" t="str">
        <x:v>water</x:v>
      </x:c>
      <x:c r="E78" s="37" t="n">
        <x:v>49.89</x:v>
      </x:c>
      <x:c r="F78" s="17" t="n">
        <x:v>0</x:v>
      </x:c>
      <x:c r="G78" s="17" t="n">
        <x:v>0</x:v>
      </x:c>
      <x:c r="H78" s="17"/>
      <x:c r="I78" s="40" t="n">
        <x:v>5.2</x:v>
      </x:c>
      <x:c r="J78" s="17" t="n">
        <x:v>0</x:v>
      </x:c>
      <x:c r="K78" s="17"/>
      <x:c r="L78" s="17" t="str"/>
      <x:c r="M78" s="40" t="n">
        <x:v>0</x:v>
      </x:c>
      <x:c r="N78" s="17" t="n">
        <x:v>0</x:v>
      </x:c>
      <x:c r="O78" s="17"/>
      <x:c r="P78" s="40" t="n">
        <x:v>0</x:v>
      </x:c>
      <x:c r="Q78" s="40" t="n">
        <x:v>1.6</x:v>
      </x:c>
      <x:c r="R78" s="40" t="n">
        <x:v>0</x:v>
      </x:c>
      <x:c r="S78" s="40" t="n">
        <x:v>1</x:v>
      </x:c>
      <x:c r="T78" s="40" t="n">
        <x:v>0</x:v>
      </x:c>
      <x:c r="U78" s="40" t="n">
        <x:v>1</x:v>
      </x:c>
      <x:c r="V78" s="41" t="n">
        <x:v>0.01</x:v>
      </x:c>
      <x:c r="W78" s="37" t="n">
        <x:f>IF(COUNT($C$5)=0,"",E78+MAX(0,MIN($C$5,IF(H78="",$C$5,H78))-G78)/1000*I78+MAX(0,MIN($C$5,IF(K78="",$C$5,K78))-J78)/1000*M78+MAX(0,MIN($C$5,IF(O78="",$C$5,O78))-N78)/1000*P78)</x:f>
        <x:v>75.89</x:v>
      </x:c>
      <x:c r="X78" s="37" t="n">
        <x:f>IF(COUNT($C$5)=0,"",$C$5/1000*(R78*S78+T78*U78))</x:f>
        <x:v>0</x:v>
      </x:c>
      <x:c r="Y78" s="37" t="n">
        <x:f>IF(COUNT($C$5)=0,"",W78+Q78+X78)</x:f>
        <x:v>77.49</x:v>
      </x:c>
      <x:c r="Z78" s="17" t="str"/>
      <x:c r="AA78" s="17" t="str">
        <x:v>tariff_2024; PDF p.9; https://media.assets.sincrod.com/websites/content/web-cswr/file/v/1/9763a141-70ef-435c-b3fe-affe2a0571be/8c4ed835375d4286b20e71f01f60c51d.pdf</x:v>
      </x:c>
    </x:row>
    <x:row r="79" ht="55" customHeight="1">
      <x:c r="A79" s="17" t="str">
        <x:v>flag_creek_ranch</x:v>
      </x:c>
      <x:c r="B79" s="17" t="str">
        <x:v>Flag Creek Ranch</x:v>
      </x:c>
      <x:c r="C79" s="17" t="str">
        <x:v>Effective Jun 2026</x:v>
      </x:c>
      <x:c r="D79" s="17" t="str">
        <x:v>water</x:v>
      </x:c>
      <x:c r="E79" s="37" t="n">
        <x:v>61.6</x:v>
      </x:c>
      <x:c r="F79" s="17" t="n">
        <x:v>0</x:v>
      </x:c>
      <x:c r="G79" s="17" t="n">
        <x:v>0</x:v>
      </x:c>
      <x:c r="H79" s="17" t="n">
        <x:v>4000</x:v>
      </x:c>
      <x:c r="I79" s="40" t="n">
        <x:v>4.56</x:v>
      </x:c>
      <x:c r="J79" s="17" t="n">
        <x:v>4000</x:v>
      </x:c>
      <x:c r="K79" s="17" t="n">
        <x:v>14000</x:v>
      </x:c>
      <x:c r="L79" s="17" t="str"/>
      <x:c r="M79" s="40" t="n">
        <x:v>9.88</x:v>
      </x:c>
      <x:c r="N79" s="17" t="n">
        <x:v>14000</x:v>
      </x:c>
      <x:c r="O79" s="17"/>
      <x:c r="P79" s="40" t="n">
        <x:v>19.76</x:v>
      </x:c>
      <x:c r="Q79" s="40" t="n">
        <x:v>1.86</x:v>
      </x:c>
      <x:c r="R79" s="40" t="n">
        <x:v>0</x:v>
      </x:c>
      <x:c r="S79" s="40" t="n">
        <x:v>1</x:v>
      </x:c>
      <x:c r="T79" s="40" t="n">
        <x:v>0</x:v>
      </x:c>
      <x:c r="U79" s="40" t="n">
        <x:v>1</x:v>
      </x:c>
      <x:c r="V79" s="41" t="n">
        <x:v>0.01</x:v>
      </x:c>
      <x:c r="W79" s="37" t="n">
        <x:f>IF(COUNT($C$5)=0,"",E79+MAX(0,MIN($C$5,IF(H79="",$C$5,H79))-G79)/1000*I79+MAX(0,MIN($C$5,IF(K79="",$C$5,K79))-J79)/1000*M79+MAX(0,MIN($C$5,IF(O79="",$C$5,O79))-N79)/1000*P79)</x:f>
        <x:v>89.72</x:v>
      </x:c>
      <x:c r="X79" s="37" t="n">
        <x:f>IF(COUNT($C$5)=0,"",$C$5/1000*(R79*S79+T79*U79))</x:f>
        <x:v>0</x:v>
      </x:c>
      <x:c r="Y79" s="37" t="n">
        <x:f>IF(COUNT($C$5)=0,"",W79+Q79+X79)</x:f>
        <x:v>91.58</x:v>
      </x:c>
      <x:c r="Z79" s="17" t="str"/>
      <x:c r="AA79" s="17" t="str">
        <x:v>tariff_2026; PDF p.13; https://interchange.puc.texas.gov/Documents/59491_6_1654225.PDF</x:v>
      </x:c>
    </x:row>
    <x:row r="80" ht="22" customHeight="1">
      <x:c r="A80" s="3"/>
      <x:c r="B80" s="3"/>
      <x:c r="C80" s="3"/>
      <x:c r="D80" s="3"/>
      <x:c r="E80" s="3"/>
      <x:c r="F80" s="3"/>
      <x:c r="G80" s="3"/>
      <x:c r="H80" s="3"/>
      <x:c r="I80" s="3"/>
      <x:c r="J80" s="3"/>
      <x:c r="K80" s="3"/>
      <x:c r="L80" s="3"/>
      <x:c r="M80" s="3"/>
      <x:c r="N80" s="3"/>
      <x:c r="O80" s="3"/>
      <x:c r="P80" s="3"/>
      <x:c r="Q80" s="3"/>
      <x:c r="R80" s="3"/>
      <x:c r="S80" s="3"/>
      <x:c r="T80" s="3"/>
      <x:c r="U80" s="3"/>
      <x:c r="V80" s="3"/>
      <x:c r="W80" s="3"/>
      <x:c r="X80" s="3"/>
      <x:c r="Y80" s="3"/>
      <x:c r="Z80" s="3"/>
      <x:c r="AA80" s="3"/>
    </x:row>
    <x:row r="81" ht="22" customHeight="1">
      <x:c r="A81" s="3"/>
      <x:c r="B81" s="3"/>
      <x:c r="C81" s="3"/>
      <x:c r="D81" s="3"/>
      <x:c r="E81" s="3"/>
      <x:c r="F81" s="3"/>
      <x:c r="G81" s="3"/>
      <x:c r="H81" s="3"/>
      <x:c r="I81" s="3"/>
      <x:c r="J81" s="3"/>
      <x:c r="K81" s="3"/>
      <x:c r="L81" s="3"/>
      <x:c r="M81" s="3"/>
      <x:c r="N81" s="3"/>
      <x:c r="O81" s="3"/>
      <x:c r="P81" s="3"/>
      <x:c r="Q81" s="3"/>
      <x:c r="R81" s="3"/>
      <x:c r="S81" s="3"/>
      <x:c r="T81" s="3"/>
      <x:c r="U81" s="3"/>
      <x:c r="V81" s="3"/>
      <x:c r="W81" s="3"/>
      <x:c r="X81" s="3"/>
      <x:c r="Y81" s="3"/>
      <x:c r="Z81" s="3"/>
      <x:c r="AA81" s="3"/>
    </x:row>
    <x:row r="82" ht="22" customHeight="1">
      <x:c r="A82" s="3"/>
      <x:c r="B82" s="3"/>
      <x:c r="C82" s="3"/>
      <x:c r="D82" s="3"/>
      <x:c r="E82" s="3"/>
      <x:c r="F82" s="3"/>
      <x:c r="G82" s="3"/>
      <x:c r="H82" s="3"/>
      <x:c r="I82" s="3"/>
      <x:c r="J82" s="3"/>
      <x:c r="K82" s="3"/>
      <x:c r="L82" s="3"/>
      <x:c r="M82" s="3"/>
      <x:c r="N82" s="3"/>
      <x:c r="O82" s="3"/>
      <x:c r="P82" s="3"/>
      <x:c r="Q82" s="3"/>
      <x:c r="R82" s="3"/>
      <x:c r="S82" s="3"/>
      <x:c r="T82" s="3"/>
      <x:c r="U82" s="3"/>
      <x:c r="V82" s="3"/>
      <x:c r="W82" s="3"/>
      <x:c r="X82" s="3"/>
      <x:c r="Y82" s="3"/>
      <x:c r="Z82" s="3"/>
      <x:c r="AA82" s="3"/>
    </x:row>
    <x:row r="83" ht="22" customHeight="1">
      <x:c r="A83" s="3"/>
      <x:c r="B83" s="3"/>
      <x:c r="C83" s="3"/>
      <x:c r="D83" s="3"/>
      <x:c r="E83" s="3"/>
      <x:c r="F83" s="3"/>
      <x:c r="G83" s="3"/>
      <x:c r="H83" s="3"/>
      <x:c r="I83" s="3"/>
      <x:c r="J83" s="3"/>
      <x:c r="K83" s="3"/>
      <x:c r="L83" s="3"/>
      <x:c r="M83" s="3"/>
      <x:c r="N83" s="3"/>
      <x:c r="O83" s="3"/>
      <x:c r="P83" s="3"/>
      <x:c r="Q83" s="3"/>
      <x:c r="R83" s="3"/>
      <x:c r="S83" s="3"/>
      <x:c r="T83" s="3"/>
      <x:c r="U83" s="3"/>
      <x:c r="V83" s="3"/>
      <x:c r="W83" s="3"/>
      <x:c r="X83" s="3"/>
      <x:c r="Y83" s="3"/>
      <x:c r="Z83" s="3"/>
      <x:c r="AA83" s="3"/>
    </x:row>
    <x:row r="84" ht="22" customHeight="1">
      <x:c r="A84" s="3"/>
      <x:c r="B84" s="3"/>
      <x:c r="C84" s="3"/>
      <x:c r="D84" s="3"/>
      <x:c r="E84" s="3"/>
      <x:c r="F84" s="3"/>
      <x:c r="G84" s="3"/>
      <x:c r="H84" s="3"/>
      <x:c r="I84" s="3"/>
      <x:c r="J84" s="3"/>
      <x:c r="K84" s="3"/>
      <x:c r="L84" s="3"/>
      <x:c r="M84" s="3"/>
      <x:c r="N84" s="3"/>
      <x:c r="O84" s="3"/>
      <x:c r="P84" s="3"/>
      <x:c r="Q84" s="3"/>
      <x:c r="R84" s="3"/>
      <x:c r="S84" s="3"/>
      <x:c r="T84" s="3"/>
      <x:c r="U84" s="3"/>
      <x:c r="V84" s="3"/>
      <x:c r="W84" s="3"/>
      <x:c r="X84" s="3"/>
      <x:c r="Y84" s="3"/>
      <x:c r="Z84" s="3"/>
      <x:c r="AA84" s="3"/>
    </x:row>
    <x:row r="85" ht="22" customHeight="1">
      <x:c r="A85" s="3"/>
      <x:c r="B85" s="3"/>
      <x:c r="C85" s="3"/>
      <x:c r="D85" s="3"/>
      <x:c r="E85" s="3"/>
      <x:c r="F85" s="3"/>
      <x:c r="G85" s="3"/>
      <x:c r="H85" s="3"/>
      <x:c r="I85" s="3"/>
      <x:c r="J85" s="3"/>
      <x:c r="K85" s="3"/>
      <x:c r="L85" s="3"/>
      <x:c r="M85" s="3"/>
      <x:c r="N85" s="3"/>
      <x:c r="O85" s="3"/>
      <x:c r="P85" s="3"/>
      <x:c r="Q85" s="3"/>
      <x:c r="R85" s="3"/>
      <x:c r="S85" s="3"/>
      <x:c r="T85" s="3"/>
      <x:c r="U85" s="3"/>
      <x:c r="V85" s="3"/>
      <x:c r="W85" s="3"/>
      <x:c r="X85" s="3"/>
      <x:c r="Y85" s="3"/>
      <x:c r="Z85" s="3"/>
      <x:c r="AA85" s="3"/>
    </x:row>
    <x:row r="86" ht="22" customHeight="1">
      <x:c r="A86" s="3"/>
      <x:c r="B86" s="3"/>
      <x:c r="C86" s="3"/>
      <x:c r="D86" s="3"/>
      <x:c r="E86" s="3"/>
      <x:c r="F86" s="3"/>
      <x:c r="G86" s="3"/>
      <x:c r="H86" s="3"/>
      <x:c r="I86" s="3"/>
      <x:c r="J86" s="3"/>
      <x:c r="K86" s="3"/>
      <x:c r="L86" s="3"/>
      <x:c r="M86" s="3"/>
      <x:c r="N86" s="3"/>
      <x:c r="O86" s="3"/>
      <x:c r="P86" s="3"/>
      <x:c r="Q86" s="3"/>
      <x:c r="R86" s="3"/>
      <x:c r="S86" s="3"/>
      <x:c r="T86" s="3"/>
      <x:c r="U86" s="3"/>
      <x:c r="V86" s="3"/>
      <x:c r="W86" s="3"/>
      <x:c r="X86" s="3"/>
      <x:c r="Y86" s="3"/>
      <x:c r="Z86" s="3"/>
      <x:c r="AA86" s="3"/>
    </x:row>
    <x:row r="87" ht="22" customHeight="1">
      <x:c r="A87" s="3"/>
      <x:c r="B87" s="3"/>
      <x:c r="C87" s="3"/>
      <x:c r="D87" s="3"/>
      <x:c r="E87" s="3"/>
      <x:c r="F87" s="3"/>
      <x:c r="G87" s="3"/>
      <x:c r="H87" s="3"/>
      <x:c r="I87" s="3"/>
      <x:c r="J87" s="3"/>
      <x:c r="K87" s="3"/>
      <x:c r="L87" s="3"/>
      <x:c r="M87" s="3"/>
      <x:c r="N87" s="3"/>
      <x:c r="O87" s="3"/>
      <x:c r="P87" s="3"/>
      <x:c r="Q87" s="3"/>
      <x:c r="R87" s="3"/>
      <x:c r="S87" s="3"/>
      <x:c r="T87" s="3"/>
      <x:c r="U87" s="3"/>
      <x:c r="V87" s="3"/>
      <x:c r="W87" s="3"/>
      <x:c r="X87" s="3"/>
      <x:c r="Y87" s="3"/>
      <x:c r="Z87" s="3"/>
      <x:c r="AA87" s="3"/>
    </x:row>
    <x:row r="88" ht="22" customHeight="1">
      <x:c r="A88" s="3"/>
      <x:c r="B88" s="3"/>
      <x:c r="C88" s="3"/>
      <x:c r="D88" s="3"/>
      <x:c r="E88" s="3"/>
      <x:c r="F88" s="3"/>
      <x:c r="G88" s="3"/>
      <x:c r="H88" s="3"/>
      <x:c r="I88" s="3"/>
      <x:c r="J88" s="3"/>
      <x:c r="K88" s="3"/>
      <x:c r="L88" s="3"/>
      <x:c r="M88" s="3"/>
      <x:c r="N88" s="3"/>
      <x:c r="O88" s="3"/>
      <x:c r="P88" s="3"/>
      <x:c r="Q88" s="3"/>
      <x:c r="R88" s="3"/>
      <x:c r="S88" s="3"/>
      <x:c r="T88" s="3"/>
      <x:c r="U88" s="3"/>
      <x:c r="V88" s="3"/>
      <x:c r="W88" s="3"/>
      <x:c r="X88" s="3"/>
      <x:c r="Y88" s="3"/>
      <x:c r="Z88" s="3"/>
      <x:c r="AA88" s="3"/>
    </x:row>
    <x:row r="89" ht="22" customHeight="1">
      <x:c r="A89" s="3"/>
      <x:c r="B89" s="3"/>
      <x:c r="C89" s="3"/>
      <x:c r="D89" s="3"/>
      <x:c r="E89" s="3"/>
      <x:c r="F89" s="3"/>
      <x:c r="G89" s="3"/>
      <x:c r="H89" s="3"/>
      <x:c r="I89" s="3"/>
      <x:c r="J89" s="3"/>
      <x:c r="K89" s="3"/>
      <x:c r="L89" s="3"/>
      <x:c r="M89" s="3"/>
      <x:c r="N89" s="3"/>
      <x:c r="O89" s="3"/>
      <x:c r="P89" s="3"/>
      <x:c r="Q89" s="3"/>
      <x:c r="R89" s="3"/>
      <x:c r="S89" s="3"/>
      <x:c r="T89" s="3"/>
      <x:c r="U89" s="3"/>
      <x:c r="V89" s="3"/>
      <x:c r="W89" s="3"/>
      <x:c r="X89" s="3"/>
      <x:c r="Y89" s="3"/>
      <x:c r="Z89" s="3"/>
      <x:c r="AA89" s="3"/>
    </x:row>
    <x:row r="90" ht="22" customHeight="1">
      <x:c r="A90" s="3"/>
      <x:c r="B90" s="3"/>
      <x:c r="C90" s="3"/>
      <x:c r="D90" s="3"/>
      <x:c r="E90" s="3"/>
      <x:c r="F90" s="3"/>
      <x:c r="G90" s="3"/>
      <x:c r="H90" s="3"/>
      <x:c r="I90" s="3"/>
      <x:c r="J90" s="3"/>
      <x:c r="K90" s="3"/>
      <x:c r="L90" s="3"/>
      <x:c r="M90" s="3"/>
      <x:c r="N90" s="3"/>
      <x:c r="O90" s="3"/>
      <x:c r="P90" s="3"/>
      <x:c r="Q90" s="3"/>
      <x:c r="R90" s="3"/>
      <x:c r="S90" s="3"/>
      <x:c r="T90" s="3"/>
      <x:c r="U90" s="3"/>
      <x:c r="V90" s="3"/>
      <x:c r="W90" s="3"/>
      <x:c r="X90" s="3"/>
      <x:c r="Y90" s="3"/>
      <x:c r="Z90" s="3"/>
      <x:c r="AA90" s="3"/>
    </x:row>
    <x:row r="91" ht="22" customHeight="1">
      <x:c r="A91" s="3"/>
      <x:c r="B91" s="3"/>
      <x:c r="C91" s="3"/>
      <x:c r="D91" s="3"/>
      <x:c r="E91" s="3"/>
      <x:c r="F91" s="3"/>
      <x:c r="G91" s="3"/>
      <x:c r="H91" s="3"/>
      <x:c r="I91" s="3"/>
      <x:c r="J91" s="3"/>
      <x:c r="K91" s="3"/>
      <x:c r="L91" s="3"/>
      <x:c r="M91" s="3"/>
      <x:c r="N91" s="3"/>
      <x:c r="O91" s="3"/>
      <x:c r="P91" s="3"/>
      <x:c r="Q91" s="3"/>
      <x:c r="R91" s="3"/>
      <x:c r="S91" s="3"/>
      <x:c r="T91" s="3"/>
      <x:c r="U91" s="3"/>
      <x:c r="V91" s="3"/>
      <x:c r="W91" s="3"/>
      <x:c r="X91" s="3"/>
      <x:c r="Y91" s="3"/>
      <x:c r="Z91" s="3"/>
      <x:c r="AA91" s="3"/>
    </x:row>
    <x:row r="92" ht="22" customHeight="1">
      <x:c r="A92" s="3"/>
      <x:c r="B92" s="3"/>
      <x:c r="C92" s="3"/>
      <x:c r="D92" s="3"/>
      <x:c r="E92" s="3"/>
      <x:c r="F92" s="3"/>
      <x:c r="G92" s="3"/>
      <x:c r="H92" s="3"/>
      <x:c r="I92" s="3"/>
      <x:c r="J92" s="3"/>
      <x:c r="K92" s="3"/>
      <x:c r="L92" s="3"/>
      <x:c r="M92" s="3"/>
      <x:c r="N92" s="3"/>
      <x:c r="O92" s="3"/>
      <x:c r="P92" s="3"/>
      <x:c r="Q92" s="3"/>
      <x:c r="R92" s="3"/>
      <x:c r="S92" s="3"/>
      <x:c r="T92" s="3"/>
      <x:c r="U92" s="3"/>
      <x:c r="V92" s="3"/>
      <x:c r="W92" s="3"/>
      <x:c r="X92" s="3"/>
      <x:c r="Y92" s="3"/>
      <x:c r="Z92" s="3"/>
      <x:c r="AA92" s="3"/>
    </x:row>
  </x:sheetData>
  <x:dataValidations count="1">
    <x:dataValidation type="whole" operator="between" sqref="C5">
      <x:formula1>0</x:formula1>
      <x:formula2>1000000</x:formula2>
    </x:dataValidation>
  </x:dataValidations>
  <x:pageMargins left="0.7" right="0.7" top="0.75" bottom="0.75" header="0.3" footer="0.3"/>
</x:worksheet>
</file>

<file path=xl/worksheets/sheet3.xml><?xml version="1.0" encoding="utf-8"?>
<x:worksheet xmlns:x="http://schemas.openxmlformats.org/spreadsheetml/2006/main">
  <x:sheetPr>
    <x:tabColor rgb="FF17364A"/>
  </x:sheetPr>
  <x:sheetViews>
    <x:sheetView showGridLines="0" workbookViewId="0">
      <x:pane xSplit="2" ySplit="5" topLeftCell="C6" activePane="bottomRight" state="frozen"/>
    </x:sheetView>
  </x:sheetViews>
  <x:sheetFormatPr defaultRowHeight="15"/>
  <x:cols>
    <x:col min="1" max="1" width="13" hidden="0" customWidth="1"/>
    <x:col min="2" max="2" width="36" hidden="0" customWidth="1"/>
    <x:col min="3" max="3" width="40" hidden="0" customWidth="1"/>
    <x:col min="4" max="4" width="52" hidden="0" customWidth="1"/>
    <x:col min="5" max="5" width="73" hidden="0" customWidth="1"/>
    <x:col min="6" max="6" width="66" hidden="0" customWidth="1"/>
    <x:col min="7" max="7" width="62" hidden="0" customWidth="1"/>
    <x:col min="8" max="8" width="28" hidden="0" customWidth="1"/>
    <x:col min="9" max="9" width="100" hidden="0" customWidth="1"/>
    <x:col min="10" max="10" width="3" hidden="0" customWidth="1"/>
    <x:col min="11" max="11" width="100" hidden="0" customWidth="1"/>
    <x:col min="12" max="12" width="30" hidden="0" customWidth="1"/>
  </x:cols>
  <x:sheetData>
    <x:row r="1" ht="9" customHeight="1">
      <x:c r="A1" s="3"/>
      <x:c r="B1" s="3"/>
      <x:c r="C1" s="3"/>
      <x:c r="D1" s="3"/>
      <x:c r="E1" s="3"/>
      <x:c r="F1" s="3"/>
      <x:c r="G1" s="3"/>
      <x:c r="H1" s="3"/>
      <x:c r="I1" s="3"/>
      <x:c r="J1" s="3"/>
      <x:c r="K1" s="3"/>
      <x:c r="L1" s="3"/>
    </x:row>
    <x:row r="2" ht="29" customHeight="1">
      <x:c r="A2" s="5" t="str">
        <x:v>Who controls the documented platforms</x:v>
      </x:c>
      <x:c r="B2" s="5"/>
      <x:c r="C2" s="5"/>
      <x:c r="D2" s="5"/>
      <x:c r="E2" s="5"/>
      <x:c r="F2" s="5"/>
      <x:c r="G2" s="5"/>
      <x:c r="H2" s="5"/>
      <x:c r="I2" s="5"/>
      <x:c r="J2" s="5"/>
      <x:c r="K2" s="5"/>
      <x:c r="L2" s="5"/>
    </x:row>
    <x:row r="3" ht="25" customHeight="1">
      <x:c r="A3" s="6" t="str">
        <x:v>Eleven evidence-backed groups. A sponsor, a corporate parent and ultimate fund investors are different claims.</x:v>
      </x:c>
      <x:c r="B3" s="6"/>
      <x:c r="C3" s="6"/>
      <x:c r="D3" s="6"/>
      <x:c r="E3" s="6"/>
      <x:c r="F3" s="6"/>
      <x:c r="G3" s="6"/>
      <x:c r="H3" s="6"/>
      <x:c r="I3" s="6"/>
      <x:c r="J3" s="6"/>
      <x:c r="K3" s="6"/>
      <x:c r="L3" s="6"/>
    </x:row>
    <x:row r="4" ht="22" customHeight="1">
      <x:c r="A4" s="3"/>
      <x:c r="B4" s="3"/>
      <x:c r="C4" s="3"/>
      <x:c r="D4" s="3"/>
      <x:c r="E4" s="3"/>
      <x:c r="F4" s="3"/>
      <x:c r="G4" s="3"/>
      <x:c r="H4" s="3"/>
      <x:c r="I4" s="3"/>
      <x:c r="J4" s="3"/>
      <x:c r="K4" s="3"/>
      <x:c r="L4" s="3"/>
    </x:row>
    <x:row r="5" ht="38" customHeight="1">
      <x:c r="A5" s="10" t="str">
        <x:v>Group</x:v>
      </x:c>
      <x:c r="B5" s="10" t="str">
        <x:v>Texas platform</x:v>
      </x:c>
      <x:c r="C5" s="10" t="str">
        <x:v>Capital / owner type</x:v>
      </x:c>
      <x:c r="D5" s="10" t="str">
        <x:v>Highest verified owner</x:v>
      </x:c>
      <x:c r="E5" s="10" t="str">
        <x:v>Verified ownership chain</x:v>
      </x:c>
      <x:c r="F5" s="10" t="str">
        <x:v>Confidence / limit</x:v>
      </x:c>
      <x:c r="G5" s="10" t="str">
        <x:v>Legal operating entities</x:v>
      </x:c>
      <x:c r="H5" s="10" t="str">
        <x:v>Matched CCNs</x:v>
      </x:c>
      <x:c r="I5" s="10" t="str">
        <x:v>Status / transaction caveat</x:v>
      </x:c>
      <x:c r="J5" s="10" t="str"/>
      <x:c r="K5" s="10" t="str">
        <x:v>Source URLs</x:v>
      </x:c>
      <x:c r="L5" s="10" t="str">
        <x:v>Source IDs</x:v>
      </x:c>
    </x:row>
    <x:row r="6" ht="132" customHeight="1">
      <x:c r="A6" s="17" t="str">
        <x:v>H2O</x:v>
      </x:c>
      <x:c r="B6" s="17" t="str">
        <x:v>Texas Water Company / Quadvest</x:v>
      </x:c>
      <x:c r="C6" s="17" t="str">
        <x:v>Publicly traded holding company; dispersed shareholders</x:v>
      </x:c>
      <x:c r="D6" s="17" t="str">
        <x:v>H2O America public shareholders</x:v>
      </x:c>
      <x:c r="E6" s="17" t="str">
        <x:v>SJWTX, Inc. and the acquired Quadvest business -&gt; H2O America -&gt; public shareholders</x:v>
      </x:c>
      <x:c r="F6" s="17" t="str">
        <x:v>High for corporate parent; all intermediate entities not enumerated</x:v>
      </x:c>
      <x:c r="G6" s="17" t="str">
        <x:v>SJWTX, Inc. dba The Texas Water Company; Quadvest, L.P.</x:v>
      </x:c>
      <x:c r="H6" s="17" t="str">
        <x:v>10692; 20877; 11612; 20952</x:v>
      </x:c>
      <x:c r="I6" s="17" t="str">
        <x:v>Quadvest acquisition closed October 1, 2026. Registry utility names and CCNs are retained as published; the legal post-close registration of each CCN has not been independently confirmed.</x:v>
      </x:c>
      <x:c r="J6" s="17" t="str"/>
      <x:c r="K6" s="17" t="str">
        <x:v>https://data.texas.gov/dataset/Public-Utility-Commission-of-Texas-Water-and-Sewer/auk8-env9; https://www.sec.gov/Archives/edgar/data/766829/000110465926022347/tm267546-1_424b5.htm; https://h2oamerica.gcs-web.com/news-releases/news-release-details/h2o-america-announces-third-quarter-2026-financial-results</x:v>
      </x:c>
      <x:c r="L6" s="17" t="str">
        <x:v>OWN01; OWN02; OWN03</x:v>
      </x:c>
    </x:row>
    <x:row r="7" ht="132" customHeight="1">
      <x:c r="A7" s="17" t="str">
        <x:v>NEXUS</x:v>
      </x:c>
      <x:c r="B7" s="17" t="str">
        <x:v>Texas Water Utilities / Corix Utilities Texas</x:v>
      </x:c>
      <x:c r="C7" s="17" t="str">
        <x:v>Institutional infrastructure funds, public-sector pension capital and insurer capital</x:v>
      </x:c>
      <x:c r="D7" s="17" t="str">
        <x:v>BCI-managed investment program: 50.0% as of December 31, 2024. The remaining 50% is described in a 2022 proposed merger chart through SWMAC Holdco, IIF Subway and Munich Re-backed Bazos.</x:v>
      </x:c>
      <x:c r="E7" s="17" t="str">
        <x:v>Texas operating utilities -&gt; Nexus Water Group. BCI program held 50.0% at December 31, 2024. The proposed 2022 structure allocated the other 50% to SWMAC Holdco, itself 75% IIF Subway Investment LP and 25% Bazos CIV LP (indirectly Munich Re).</x:v>
      </x:c>
      <x:c r="F7" s="17" t="str">
        <x:v>High for operating platform and BCI's 50.0% at December 31, 2024; the other side's look-through percentages are dated proposed transaction terms, not an independently verified current capital table. Ultimate fund investors remain unresolved.</x:v>
      </x:c>
      <x:c r="G7" s="17" t="str">
        <x:v>Texas Water Utilities, L.P.; Utilities, Inc. of Texas dba Corix Utilities Texas; SWWC Utilities, Inc. dba Windermere Utility Company; SWWC Utilities, Inc. dba Mid-Tex Utilities</x:v>
      </x:c>
      <x:c r="H7" s="17" t="str">
        <x:v>12983; 20899; 13227; 21081; 11471; 20542; 12914; 20865</x:v>
      </x:c>
      <x:c r="I7"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7" s="17" t="str"/>
      <x:c r="K7" s="17" t="str">
        <x:v>https://data.texas.gov/dataset/Public-Utility-Commission-of-Texas-Water-and-Sewer/auk8-env9; https://nexuswatergroup.com/water-wastewater-utility-service-areas/united-states/texas/; https://www.nexuswatergroup.com/2024/04/02/nexus-water-group-press-release/; https://www.bci.ca/wp-content/uploads/2018/03/IRR-Program-FS-2024_Secured.pdf; https://psc.ky.gov/pscecf/2022-00396/tosterloh%40sturgillturner.com/11232022012827/1_-_Application.pdf; https://www.mywater.us/texas/account-billing/rates-tariffs; https://www.cswci.com/</x:v>
      </x:c>
      <x:c r="L7" s="17" t="str">
        <x:v>OWN01; OWN04; OWN05; OWN06; OWN07; OWN08; OWN37</x:v>
      </x:c>
    </x:row>
    <x:row r="8" ht="132" customHeight="1">
      <x:c r="A8" s="17" t="str">
        <x:v>ESSENTIAL</x:v>
      </x:c>
      <x:c r="B8" s="17" t="str">
        <x:v>Aqua Texas</x:v>
      </x:c>
      <x:c r="C8" s="17" t="str">
        <x:v>Publicly traded holding company; dispersed shareholders</x:v>
      </x:c>
      <x:c r="D8" s="17" t="str">
        <x:v>Essential Utilities public shareholders</x:v>
      </x:c>
      <x:c r="E8" s="17" t="str">
        <x:v>Aqua operating entities -&gt; Aqua corporate holdings -&gt; Essential Utilities -&gt; public shareholders</x:v>
      </x:c>
      <x:c r="F8" s="17" t="str">
        <x:v>High for Essential Utilities as parent; precise direct intermediate links require visual verification of the corporate chart.</x:v>
      </x:c>
      <x:c r="G8" s="17" t="str">
        <x:v>Aqua Texas, Inc.; Aqua Utilities, Inc.; Aqua Development, Inc.</x:v>
      </x:c>
      <x:c r="H8" s="17" t="str">
        <x:v>11157; 20453; 12902; 20867; 13201; 13203; 13254; 21059; 21065; 21116</x:v>
      </x:c>
      <x:c r="I8"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8" s="17" t="str"/>
      <x:c r="K8" s="17" t="str">
        <x:v>https://data.texas.gov/dataset/Public-Utility-Commission-of-Texas-Water-and-Sewer/auk8-env9; https://icc.illinois.gov/docket/P2025-1057/documents/373885/files/655276.pdf; https://www.sec.gov/Archives/edgar/data/78128/000007812826000050/wtrg-20251231x10k.htm; https://www.aquawater.com/about-aqua/states-we-serve/aqua-texas; https://ir.amwater.com/news-and-events/financial-releases/financial-release-details/2026/American-Water-and-Essential-Utilities-Announce-Expiration-of-Hart-Scott-Rodino-Waiting-Period-for-Proposed-Merger/default.aspx</x:v>
      </x:c>
      <x:c r="L8" s="17" t="str">
        <x:v>OWN01; OWN09; OWN10; OWN11; OWN36</x:v>
      </x:c>
    </x:row>
    <x:row r="9" ht="132" customHeight="1">
      <x:c r="A9" s="17" t="str">
        <x:v>CSWR</x:v>
      </x:c>
      <x:c r="B9" s="17" t="str">
        <x:v>CSWR-Texas</x:v>
      </x:c>
      <x:c r="C9" s="17" t="str">
        <x:v>Private infrastructure/private-equity fund</x:v>
      </x:c>
      <x:c r="D9" s="17" t="str">
        <x:v>Sciens Water sponsor; ultimate fund investors unresolved</x:v>
      </x:c>
      <x:c r="E9" s="17" t="str">
        <x:v>CSWR-Texas Utility Operating Company, LLC -&gt; CSWR, LLC -&gt; USI Water, LLC, according to the Texas preliminary order. Sciens Water identifies CSWR as an active investment. A different historical intermediate entity, US Water Systems LLC, appears in a 2020 Missouri discovery filing.</x:v>
      </x:c>
      <x:c r="F9" s="17" t="str">
        <x:v>High platform/sponsor; incomplete intermediate/fund ownership</x:v>
      </x:c>
      <x:c r="G9" s="17" t="str">
        <x:v>CSWR-Texas Utility Operating Company, LLC</x:v>
      </x:c>
      <x:c r="H9" s="17" t="str">
        <x:v>13290; 21120</x:v>
      </x:c>
      <x:c r="I9" s="17" t="str">
        <x:v>Central States Water Resources, Inc. is described as a management company and affiliate, and should not automatically be treated as the legal parent. The Missouri filing is dated September 18, 2020, despite a misleading search-engine publication date; it is a party discovery motion, not a current commission ownership finding.</x:v>
      </x:c>
      <x:c r="J9" s="17" t="str"/>
      <x:c r="K9" s="17" t="str">
        <x:v>https://data.texas.gov/dataset/Public-Utility-Commission-of-Texas-Water-and-Sewer/auk8-env9; https://interchange.puc.texas.gov/Documents/54565_2270_1294203.PDF; https://scienswater.com/portfolio/; https://efis.psc.mo.gov/Document/Display/162002</x:v>
      </x:c>
      <x:c r="L9" s="17" t="str">
        <x:v>OWN01; OWN12; OWN13; OWN14</x:v>
      </x:c>
    </x:row>
    <x:row r="10" ht="132" customHeight="1">
      <x:c r="A10" s="17" t="str">
        <x:v>UNDINE</x:v>
      </x:c>
      <x:c r="B10" s="17" t="str">
        <x:v>Undine</x:v>
      </x:c>
      <x:c r="C10" s="17" t="str">
        <x:v>Private infrastructure fund</x:v>
      </x:c>
      <x:c r="D10" s="17" t="str">
        <x:v>Ridgewood Water &amp; Strategic Infrastructure Fund sponsor disclosed; LPs and exact ownership percentages unresolved</x:v>
      </x:c>
      <x:c r="E10" s="17" t="str">
        <x:v>Undine legal operating companies -&gt; Undine platform -&gt; capital managed by Ridgewood Infrastructure</x:v>
      </x:c>
      <x:c r="F10" s="17" t="str">
        <x:v>High for operating platform and sponsor; exact fund ownership share and ultimate limited partners remain unresolved.</x:v>
      </x:c>
      <x:c r="G10" s="17" t="str">
        <x:v>Undine Texas, LLC; Undine Texas Environmental, LLC; Undine Development, LLC</x:v>
      </x:c>
      <x:c r="H10" s="17" t="str">
        <x:v>12407; 20948; 13260; 20816; 20832; 21019; 21026</x:v>
      </x:c>
      <x:c r="I10" s="17" t="str">
        <x:v>A sale process was reported in September 2025, but the current Ridgewood portfolio page lists Undine as an unrealized investment. No completed sale was verified.</x:v>
      </x:c>
      <x:c r="J10" s="17" t="str"/>
      <x:c r="K10" s="17" t="str">
        <x:v>https://data.texas.gov/dataset/Public-Utility-Commission-of-Texas-Water-and-Sewer/auk8-env9; https://ridgewoodinfrastructure.com/undine/; https://ridgewoodinfrastructure.com/ridgewood-infrastructure-announces-acquisition-of-sienergy-lp/; https://www.undinellc.com/customers/frequently-asked-questions/</x:v>
      </x:c>
      <x:c r="L10" s="17" t="str">
        <x:v>OWN01; OWN15; OWN16; OWN17</x:v>
      </x:c>
    </x:row>
    <x:row r="11" ht="132" customHeight="1">
      <x:c r="A11" s="17" t="str">
        <x:v>NWN</x:v>
      </x:c>
      <x:c r="B11" s="17" t="str">
        <x:v>Blue Topaz Utilities</x:v>
      </x:c>
      <x:c r="C11" s="17" t="str">
        <x:v>Publicly traded holding company; dispersed shareholders</x:v>
      </x:c>
      <x:c r="D11" s="17" t="str">
        <x:v>NW Natural Holding Company public shareholders</x:v>
      </x:c>
      <x:c r="E11" s="17" t="str">
        <x:v>T &amp; W Water Service Company / Blue Topaz Utilities -&gt; NW Natural Water -&gt; Northwest Natural Holding Company -&gt; public shareholders</x:v>
      </x:c>
      <x:c r="F11" s="17" t="str">
        <x:v>High</x:v>
      </x:c>
      <x:c r="G11" s="17" t="str">
        <x:v>T &amp; W Water Service Company dba Blue Topaz Utilities</x:v>
      </x:c>
      <x:c r="H11" s="17" t="str">
        <x:v>12892; 21127</x:v>
      </x:c>
      <x:c r="I11" s="17" t="str">
        <x:v>Blue Topaz is distinct from Hearthstone / Hope Water, which is backed by Ullico. NW Natural's buyer-authored case study describes T &amp; W as family owned and operating smoothly before its acquisition; this is not an independent service-quality evaluation.</x:v>
      </x:c>
      <x:c r="J11" s="17" t="str"/>
      <x:c r="K11" s="17" t="str">
        <x:v>https://data.texas.gov/dataset/Public-Utility-Commission-of-Texas-Water-and-Sewer/auk8-env9; https://www.nwnaturalwater.com/utilities; https://www.nwnaturalwater.com/; https://www.nwnaturalwater.com/case-studies-blog/blue-topaz-case-study; https://ir.nwnaturalholdings.com/home/default.aspx</x:v>
      </x:c>
      <x:c r="L11" s="17" t="str">
        <x:v>OWN01; OWN18; OWN19; OWN20; OWN45</x:v>
      </x:c>
    </x:row>
    <x:row r="12" ht="132" customHeight="1">
      <x:c r="A12" s="17" t="str">
        <x:v>ALGONQUIN</x:v>
      </x:c>
      <x:c r="B12" s="17" t="str">
        <x:v>Liberty Utilities Texas</x:v>
      </x:c>
      <x:c r="C12" s="17" t="str">
        <x:v>Publicly traded holding company; dispersed shareholders</x:v>
      </x:c>
      <x:c r="D12" s="17" t="str">
        <x:v>Algonquin public shareholders</x:v>
      </x:c>
      <x:c r="E12" s="17" t="str">
        <x:v>Texas Liberty operating entities -&gt; Liberty utility holding structure -&gt; Algonquin Power &amp; Utilities Corp. -&gt; public shareholders</x:v>
      </x:c>
      <x:c r="F12" s="17" t="str">
        <x:v>High for Algonquin as parent; the complete chain of intermediary entities was not extracted.</x:v>
      </x:c>
      <x:c r="G12" s="17" t="str">
        <x:v>Liberty Utilities (Silverleaf Water), LLC; Liberty Utilities (Woodmark Sewer) Corp.; Liberty Utilities (Tall Timbers Sewer) Corp.</x:v>
      </x:c>
      <x:c r="H12" s="17" t="str">
        <x:v>13131; 20815; 20679; 20694</x:v>
      </x:c>
      <x:c r="I12" s="17" t="str">
        <x:v>Water and sewer connections can represent the same household. No customer concentration or household total is calculated from these CCNs.</x:v>
      </x:c>
      <x:c r="J12" s="17" t="str"/>
      <x:c r="K12" s="17" t="str">
        <x:v>https://data.texas.gov/dataset/Public-Utility-Commission-of-Texas-Water-and-Sewer/auk8-env9; https://libertyutilities.com/; https://texas.libertyutilities.com/uploads/2019-10-30%20Final%20Water%20Utility%20Tariff%20-%20Silverleaf%2011.22.21.pdf; https://www.sec.gov/Archives/edgar/data/1174169/000117416926000031/a2026q2-ex995xearningspres.htm</x:v>
      </x:c>
      <x:c r="L12" s="17" t="str">
        <x:v>OWN01; OWN21; OWN22; OWN46</x:v>
      </x:c>
    </x:row>
    <x:row r="13" ht="132" customHeight="1">
      <x:c r="A13" s="17" t="str">
        <x:v>CWT</x:v>
      </x:c>
      <x:c r="B13" s="17" t="str">
        <x:v>Texas Water Service / BVRT</x:v>
      </x:c>
      <x:c r="C13" s="17" t="str">
        <x:v>Publicly traded group controlling a joint venture; a minority partner remains</x:v>
      </x:c>
      <x:c r="D13" s="17" t="str">
        <x:v>California Water Service Group shareholders through TWSC, Inc.'s 96.7% BVRT interest at September 30, 2026. The remaining 3.3% owner is not identified in this research.</x:v>
      </x:c>
      <x:c r="E13" s="17" t="str">
        <x:v>BVRT utility entities -&gt; BVRT Utility Holding Company LLC -&gt; 96.7% owned by TWSC, Inc. -&gt; California Water Service Group -&gt; public shareholders</x:v>
      </x:c>
      <x:c r="F13" s="17" t="str">
        <x:v>High for the 96.7% / 3.3% split at September 30, 2026; minority owner's identity remains unresolved.</x:v>
      </x:c>
      <x:c r="G13" s="17" t="str">
        <x:v>Forest Glen Utility Company, LLC; Zipp Road Utility Company, LLC; Windy Hill Utility Company, LLC; Camino Real Utility Company, LLC; Railyard Utility Co., LLC; Plum Creek Utility Company; Spanish Trail Utility Company</x:v>
      </x:c>
      <x:c r="H13" s="17" t="str">
        <x:v>21070; 21098; 21101; 13320; 21144; 20875</x:v>
      </x:c>
      <x:c r="I13"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13" s="17" t="str"/>
      <x:c r="K13" s="17" t="str">
        <x:v>https://data.texas.gov/dataset/Public-Utility-Commission-of-Texas-Water-and-Sewer/auk8-env9; https://www.calwatergroup.com/investors/financials-filings-reports/sec-filings/content/0001628280-26-068293/cwt-20260930.htm; https://www.calwatergroup.com/our-service-areas/texas-water-service; https://www.bvrtwater.com/companies/</x:v>
      </x:c>
      <x:c r="L13" s="17" t="str">
        <x:v>OWN01; OWN23; OWN24; OWN25</x:v>
      </x:c>
    </x:row>
    <x:row r="14" ht="132" customHeight="1">
      <x:c r="A14" s="17" t="str">
        <x:v>HOPE</x:v>
      </x:c>
      <x:c r="B14" s="17" t="str">
        <x:v>Hope Water (formerly Hearthstone)</x:v>
      </x:c>
      <x:c r="C14" s="17" t="str">
        <x:v>Infrastructure fund using pension capital</x:v>
      </x:c>
      <x:c r="D14" s="17" t="str">
        <x:v>Ullico Infrastructure Fund investors; individual fund interests are not identified</x:v>
      </x:c>
      <x:c r="E14" s="17" t="str">
        <x:v>Horseshoe Bend / Lone Star -&gt; Hope Water -&gt; Hope Utilities -&gt; Ullico Infrastructure Fund</x:v>
      </x:c>
      <x:c r="F14" s="17" t="str">
        <x:v>High for operating platform and fund; no complete beneficial investor list was found.</x:v>
      </x:c>
      <x:c r="G14" s="17" t="str">
        <x:v>Horseshoe Bend Water Company, LLC; Lone Star Water Company</x:v>
      </x:c>
      <x:c r="H14" s="17" t="str">
        <x:v>10263; 13279</x:v>
      </x:c>
      <x:c r="I14" s="17" t="str">
        <x:v>GEP Bison Holdings was a documented intermediary in the 2021 purchase. Current intermediate entity names were not all verified. The prior BlackRock-managed seller is not classified as the current owner.</x:v>
      </x:c>
      <x:c r="J14" s="17" t="str"/>
      <x:c r="K14" s="17" t="str">
        <x:v>https://data.texas.gov/dataset/Public-Utility-Commission-of-Texas-Water-and-Sewer/auk8-env9; https://hopewater.com/; https://hopewater.com/about-us/; https://hopeutilities.com/esg/; https://www.ullico.com/ullico-closes-acquisition-of-regulated-utility-platform/</x:v>
      </x:c>
      <x:c r="L14" s="17" t="str">
        <x:v>OWN01; OWN26; OWN27; OWN28; OWN29</x:v>
      </x:c>
    </x:row>
    <x:row r="15" ht="132" customHeight="1">
      <x:c r="A15" s="17" t="str">
        <x:v>HILCO</x:v>
      </x:c>
      <x:c r="B15" s="17" t="str">
        <x:v>HILCO United Services</x:v>
      </x:c>
      <x:c r="C15" s="17" t="str">
        <x:v>Member-owned cooperative through for-profit subsidiary</x:v>
      </x:c>
      <x:c r="D15" s="17" t="str">
        <x:v>HILCO Electric Cooperative members</x:v>
      </x:c>
      <x:c r="E15" s="17" t="str">
        <x:v>HILCO United Services, Inc. (for profit) -&gt; wholly owned by HILCO Electric Cooperative, Inc. -&gt; cooperative members</x:v>
      </x:c>
      <x:c r="F15" s="17" t="str">
        <x:v>High</x:v>
      </x:c>
      <x:c r="G15" s="17" t="str">
        <x:v>HILCO United Services, Inc.</x:v>
      </x:c>
      <x:c r="H15" s="17" t="str">
        <x:v>12998; 21031</x:v>
      </x:c>
      <x:c r="I15" s="17" t="str">
        <x:v>The PUC investor-owned utility registry category does not necessarily mean ultimate ownership by outside equity investors. Water customers are not necessarily identical to the parent electric cooperative's members.</x:v>
      </x:c>
      <x:c r="J15" s="17" t="str"/>
      <x:c r="K15" s="17" t="str">
        <x:v>https://data.texas.gov/dataset/Public-Utility-Commission-of-Texas-Water-and-Sewer/auk8-env9; https://hilco.coop/hilco-united-services; https://hilco.coop/faq</x:v>
      </x:c>
      <x:c r="L15" s="17" t="str">
        <x:v>OWN01; OWN30; OWN31</x:v>
      </x:c>
    </x:row>
    <x:row r="16" ht="132" customHeight="1">
      <x:c r="A16" s="17" t="str">
        <x:v>MIDSOUTH</x:v>
      </x:c>
      <x:c r="B16" s="17" t="str">
        <x:v>MidSouth Water / Wastewater</x:v>
      </x:c>
      <x:c r="C16" s="17" t="str">
        <x:v>Member-owned cooperative subsidiaries</x:v>
      </x:c>
      <x:c r="D16" s="17" t="str">
        <x:v>MidSouth Electric Co-op members</x:v>
      </x:c>
      <x:c r="E16" s="17" t="str">
        <x:v>MSEC Enterprises, Inc. / MSEC Waste Water, Inc. -&gt; Mid-South Electric Cooperative Association -&gt; cooperative members</x:v>
      </x:c>
      <x:c r="F16" s="17" t="str">
        <x:v>High for current cooperative parent; sale to a public buyer remains pending.</x:v>
      </x:c>
      <x:c r="G16" s="17" t="str">
        <x:v>MSEC Enterprises, Inc.; MSEC Waste Water, Inc.</x:v>
      </x:c>
      <x:c r="H16" s="17" t="str">
        <x:v>12887; 20984</x:v>
      </x:c>
      <x:c r="I16" s="17" t="str">
        <x:v>A purchase agreement with the City of Conroe was announced in a September 24, 2026 statement. The seller says PUC approval and asset transfer are pending and operations remain with MidSouth. The utilities are not classified as municipally owned before closing.</x:v>
      </x:c>
      <x:c r="J16" s="17" t="str"/>
      <x:c r="K16" s="17" t="str">
        <x:v>https://data.texas.gov/dataset/Public-Utility-Commission-of-Texas-Water-and-Sewer/auk8-env9; https://interchange.puc.texas.gov/Documents/51251_1_1084571.PDF; https://www.midsouthelectric.com/news-releases/msec-water-and-wastewater-press-release-9-25-26/</x:v>
      </x:c>
      <x:c r="L16" s="17" t="str">
        <x:v>OWN01; OWN32; OWN33</x:v>
      </x:c>
    </x:row>
    <x:row r="17" ht="22" customHeight="1">
      <x:c r="A17" s="3"/>
      <x:c r="B17" s="3"/>
      <x:c r="C17" s="3"/>
      <x:c r="D17" s="3"/>
      <x:c r="E17" s="3"/>
      <x:c r="F17" s="3"/>
      <x:c r="G17" s="3"/>
      <x:c r="H17" s="3"/>
      <x:c r="I17" s="3"/>
      <x:c r="J17" s="3"/>
      <x:c r="K17" s="3"/>
      <x:c r="L17" s="3"/>
    </x:row>
    <x:row r="18" ht="22" customHeight="1">
      <x:c r="A18" s="3"/>
      <x:c r="B18" s="3"/>
      <x:c r="C18" s="3"/>
      <x:c r="D18" s="3"/>
      <x:c r="E18" s="3"/>
      <x:c r="F18" s="3"/>
      <x:c r="G18" s="3"/>
      <x:c r="H18" s="3"/>
      <x:c r="I18" s="3"/>
      <x:c r="J18" s="3"/>
      <x:c r="K18" s="3"/>
      <x:c r="L18" s="3"/>
    </x:row>
  </x:sheetData>
  <x:pageMargins left="0.7" right="0.7" top="0.75" bottom="0.75" header="0.3" footer="0.3"/>
  <x:tableParts count="1">
    <x:tablePart xmlns:r="http://schemas.openxmlformats.org/officeDocument/2006/relationships" r:id="Re2821ebbabe14c3d"/>
  </x:tableParts>
</x:worksheet>
</file>

<file path=xl/worksheets/sheet4.xml><?xml version="1.0" encoding="utf-8"?>
<x:worksheet xmlns:x="http://schemas.openxmlformats.org/spreadsheetml/2006/main">
  <x:sheetPr>
    <x:tabColor rgb="FF17364A"/>
  </x:sheetPr>
  <x:sheetViews>
    <x:sheetView showGridLines="0" workbookViewId="0">
      <x:pane xSplit="3" ySplit="6" topLeftCell="D7" activePane="bottomRight" state="frozen"/>
    </x:sheetView>
  </x:sheetViews>
  <x:sheetFormatPr defaultRowHeight="15"/>
  <x:cols>
    <x:col min="1" max="1" width="13" hidden="0" customWidth="1"/>
    <x:col min="2" max="2" width="22" hidden="0" customWidth="1"/>
    <x:col min="3" max="3" width="47" hidden="0" customWidth="1"/>
    <x:col min="4" max="4" width="43" hidden="0" customWidth="1"/>
    <x:col min="5" max="5" width="42" hidden="0" customWidth="1"/>
    <x:col min="6" max="6" width="46" hidden="0" customWidth="1"/>
    <x:col min="7" max="7" width="80" hidden="0" customWidth="1"/>
    <x:col min="8" max="8" width="25" hidden="0" customWidth="1"/>
    <x:col min="9" max="9" width="115" hidden="0" customWidth="1"/>
    <x:col min="10" max="10" width="45" hidden="0" customWidth="1"/>
    <x:col min="11" max="11" width="30" hidden="0" customWidth="1"/>
    <x:col min="12" max="12" width="40" hidden="0" customWidth="1"/>
    <x:col min="13" max="13" width="50" hidden="0" customWidth="1"/>
    <x:col min="14" max="14" width="14" hidden="0" customWidth="1"/>
    <x:col min="15" max="15" width="65" hidden="0" customWidth="1"/>
    <x:col min="16" max="16" width="25" hidden="0" customWidth="1"/>
    <x:col min="17" max="17" width="22" hidden="0" customWidth="1"/>
    <x:col min="18" max="18" width="18" hidden="0" customWidth="1"/>
    <x:col min="19" max="19" width="18" hidden="0" customWidth="1"/>
    <x:col min="20" max="20" width="22" hidden="0" customWidth="1"/>
    <x:col min="21" max="21" width="3" hidden="0" customWidth="1"/>
    <x:col min="22" max="22" width="15" hidden="0" customWidth="1"/>
    <x:col min="23" max="23" width="100" hidden="0" customWidth="1"/>
  </x:cols>
  <x:sheetData>
    <x:row r="1" ht="9" customHeight="1">
      <x:c r="A1" s="3"/>
      <x:c r="B1" s="3"/>
      <x:c r="C1" s="3"/>
      <x:c r="D1" s="3"/>
      <x:c r="E1" s="3"/>
      <x:c r="F1" s="3"/>
      <x:c r="G1" s="3"/>
      <x:c r="H1" s="3"/>
      <x:c r="I1" s="3"/>
      <x:c r="J1" s="3"/>
      <x:c r="K1" s="3"/>
      <x:c r="L1" s="3"/>
      <x:c r="M1" s="3"/>
      <x:c r="N1" s="3"/>
      <x:c r="O1" s="3"/>
      <x:c r="P1" s="3"/>
      <x:c r="Q1" s="3"/>
      <x:c r="R1" s="3"/>
      <x:c r="S1" s="3"/>
      <x:c r="T1" s="3"/>
      <x:c r="U1" s="3"/>
      <x:c r="V1" s="3"/>
      <x:c r="W1" s="3"/>
    </x:row>
    <x:row r="2" ht="29" customHeight="1">
      <x:c r="A2" s="5" t="str">
        <x:v>PUC investor-owned utility registry — reconciled CCNs</x:v>
      </x:c>
      <x:c r="B2" s="5"/>
      <x:c r="C2" s="5"/>
      <x:c r="D2" s="5"/>
      <x:c r="E2" s="5"/>
      <x:c r="F2" s="5"/>
      <x:c r="G2" s="5"/>
      <x:c r="H2" s="5"/>
      <x:c r="I2" s="5"/>
      <x:c r="J2" s="5"/>
      <x:c r="K2" s="5"/>
      <x:c r="L2" s="5"/>
      <x:c r="M2" s="5"/>
      <x:c r="N2" s="5"/>
      <x:c r="O2" s="5"/>
      <x:c r="P2" s="5"/>
      <x:c r="Q2" s="5"/>
      <x:c r="R2" s="5"/>
      <x:c r="S2" s="5"/>
      <x:c r="T2" s="5"/>
      <x:c r="U2" s="5"/>
      <x:c r="V2" s="5"/>
      <x:c r="W2" s="5"/>
    </x:row>
    <x:row r="3" ht="25" customHeight="1">
      <x:c r="A3" s="6" t="str">
        <x:v>458 distinct CCNs; 49 mapped to 11 platforms, 409 unresolved. CCNs are not companies, systems or customers.</x:v>
      </x:c>
      <x:c r="B3" s="6"/>
      <x:c r="C3" s="6"/>
      <x:c r="D3" s="6"/>
      <x:c r="E3" s="6"/>
      <x:c r="F3" s="6"/>
      <x:c r="G3" s="6"/>
      <x:c r="H3" s="6"/>
      <x:c r="I3" s="6"/>
      <x:c r="J3" s="6"/>
      <x:c r="K3" s="6"/>
      <x:c r="L3" s="6"/>
      <x:c r="M3" s="6"/>
      <x:c r="N3" s="6"/>
      <x:c r="O3" s="6"/>
      <x:c r="P3" s="6"/>
      <x:c r="Q3" s="6"/>
      <x:c r="R3" s="6"/>
      <x:c r="S3" s="6"/>
      <x:c r="T3" s="6"/>
      <x:c r="U3" s="6"/>
      <x:c r="V3" s="6"/>
      <x:c r="W3" s="6"/>
    </x:row>
    <x:row r="4" ht="22" customHeight="1">
      <x:c r="A4" s="3" t="str">
        <x:v>Source snapshot updated 2026-10-07, retrieved 2026-10-30. Registry does not establish active status or customer counts.</x:v>
      </x:c>
      <x:c r="B4" s="3"/>
      <x:c r="C4" s="3"/>
      <x:c r="D4" s="3"/>
      <x:c r="E4" s="3"/>
      <x:c r="F4" s="3"/>
      <x:c r="G4" s="3"/>
      <x:c r="H4" s="3"/>
      <x:c r="I4" s="3"/>
      <x:c r="J4" s="3"/>
      <x:c r="K4" s="3"/>
      <x:c r="L4" s="3"/>
      <x:c r="M4" s="3"/>
      <x:c r="N4" s="3"/>
      <x:c r="O4" s="3"/>
      <x:c r="P4" s="3"/>
      <x:c r="Q4" s="3"/>
      <x:c r="R4" s="3"/>
      <x:c r="S4" s="3"/>
      <x:c r="T4" s="3"/>
      <x:c r="U4" s="3"/>
      <x:c r="V4" s="3"/>
      <x:c r="W4" s="3"/>
    </x:row>
    <x:row r="5" ht="22" customHeight="1">
      <x:c r="A5" s="3"/>
      <x:c r="B5" s="3"/>
      <x:c r="C5" s="3"/>
      <x:c r="D5" s="3"/>
      <x:c r="E5" s="3"/>
      <x:c r="F5" s="3"/>
      <x:c r="G5" s="3"/>
      <x:c r="H5" s="3"/>
      <x:c r="I5" s="3"/>
      <x:c r="J5" s="3"/>
      <x:c r="K5" s="3"/>
      <x:c r="L5" s="3"/>
      <x:c r="M5" s="3"/>
      <x:c r="N5" s="3"/>
      <x:c r="O5" s="3"/>
      <x:c r="P5" s="3"/>
      <x:c r="Q5" s="3"/>
      <x:c r="R5" s="3"/>
      <x:c r="S5" s="3"/>
      <x:c r="T5" s="3"/>
      <x:c r="U5" s="3"/>
      <x:c r="V5" s="3"/>
      <x:c r="W5" s="3"/>
    </x:row>
    <x:row r="6" ht="38" customHeight="1">
      <x:c r="A6" s="10" t="str">
        <x:v>CCN</x:v>
      </x:c>
      <x:c r="B6" s="10" t="str">
        <x:v>Type</x:v>
      </x:c>
      <x:c r="C6" s="10" t="str">
        <x:v>Legal utility name(s)</x:v>
      </x:c>
      <x:c r="D6" s="10" t="str">
        <x:v>Documented platform</x:v>
      </x:c>
      <x:c r="E6" s="10" t="str">
        <x:v>Ownership resolution</x:v>
      </x:c>
      <x:c r="F6" s="10" t="str">
        <x:v>Capital / owner type</x:v>
      </x:c>
      <x:c r="G6" s="10" t="str">
        <x:v>Parent / sponsor</x:v>
      </x:c>
      <x:c r="H6" s="10" t="str">
        <x:v>Ownership source IDs</x:v>
      </x:c>
      <x:c r="I6" s="10" t="str">
        <x:v>Notes / exceptions</x:v>
      </x:c>
      <x:c r="J6" s="10" t="str">
        <x:v>All counties</x:v>
      </x:c>
      <x:c r="K6" s="10" t="str">
        <x:v>Primary counties</x:v>
      </x:c>
      <x:c r="L6" s="10" t="str">
        <x:v>DBA names</x:v>
      </x:c>
      <x:c r="M6" s="10" t="str">
        <x:v>Responsible organizations</x:v>
      </x:c>
      <x:c r="N6" s="10" t="str">
        <x:v>Group ID</x:v>
      </x:c>
      <x:c r="O6" s="10" t="str">
        <x:v>Active status</x:v>
      </x:c>
      <x:c r="P6" s="10" t="str">
        <x:v>Connections (unknown)</x:v>
      </x:c>
      <x:c r="Q6" s="10" t="str">
        <x:v>Original registry rows</x:v>
      </x:c>
      <x:c r="R6" s="10" t="str">
        <x:v>Registry updated</x:v>
      </x:c>
      <x:c r="S6" s="10" t="str">
        <x:v>Retrieved</x:v>
      </x:c>
      <x:c r="T6" s="10" t="str">
        <x:v>Local research ID</x:v>
      </x:c>
      <x:c r="U6" s="10" t="str"/>
      <x:c r="V6" s="10" t="str">
        <x:v>Source ID</x:v>
      </x:c>
      <x:c r="W6" s="10" t="str">
        <x:v>Source URL</x:v>
      </x:c>
    </x:row>
    <x:row r="7" ht="46" customHeight="1">
      <x:c r="A7" s="17" t="str">
        <x:v>10107</x:v>
      </x:c>
      <x:c r="B7" s="17" t="str">
        <x:v>water</x:v>
      </x:c>
      <x:c r="C7" s="17" t="str">
        <x:v>WILDWOOD POA</x:v>
      </x:c>
      <x:c r="D7" s="17" t="str">
        <x:v>Unresolved</x:v>
      </x:c>
      <x:c r="E7" s="17" t="str">
        <x:v>Not resolved to ultimate owner</x:v>
      </x:c>
      <x:c r="F7" s="17" t="str">
        <x:v>Unresolved</x:v>
      </x:c>
      <x:c r="G7" s="17" t="str"/>
      <x:c r="H7" s="17" t="str"/>
      <x:c r="I7" s="17" t="str">
        <x:v>No inference from legal name or responsible-party contact to beneficial ownership.</x:v>
      </x:c>
      <x:c r="J7" s="17" t="str">
        <x:v>HARDIN, TYLER</x:v>
      </x:c>
      <x:c r="K7" s="17" t="str">
        <x:v>HARDIN</x:v>
      </x:c>
      <x:c r="L7" s="17" t="str"/>
      <x:c r="M7" s="17" t="str">
        <x:v>WILDWOOD PROPERTY OWNERS ASSOCIATION</x:v>
      </x:c>
      <x:c r="N7" s="17" t="str"/>
      <x:c r="O7" s="17" t="str">
        <x:v>Not established by registry; no active-status field</x:v>
      </x:c>
      <x:c r="P7" s="17"/>
      <x:c r="Q7" s="17" t="n">
        <x:v>1</x:v>
      </x:c>
      <x:c r="R7" s="18" t="d">
        <x:v>2026-10-07T00:00:00.000Z</x:v>
      </x:c>
      <x:c r="S7" s="18" t="d">
        <x:v>2026-10-30T00:00:00.000Z</x:v>
      </x:c>
      <x:c r="T7" s="17" t="str"/>
      <x:c r="U7" s="17" t="str"/>
      <x:c r="V7" s="17" t="str">
        <x:v>OWN01</x:v>
      </x:c>
      <x:c r="W7" s="17" t="str">
        <x:v>https://data.texas.gov/dataset/Public-Utility-Commission-of-Texas-Water-and-Sewer/auk8-env9</x:v>
      </x:c>
    </x:row>
    <x:row r="8" ht="46" customHeight="1">
      <x:c r="A8" s="17" t="str">
        <x:v>10118</x:v>
      </x:c>
      <x:c r="B8" s="17" t="str">
        <x:v>water</x:v>
      </x:c>
      <x:c r="C8" s="17" t="str">
        <x:v>YAUPON COVE WATER</x:v>
      </x:c>
      <x:c r="D8" s="17" t="str">
        <x:v>Unresolved</x:v>
      </x:c>
      <x:c r="E8" s="17" t="str">
        <x:v>Not resolved to ultimate owner</x:v>
      </x:c>
      <x:c r="F8" s="17" t="str">
        <x:v>Unresolved</x:v>
      </x:c>
      <x:c r="G8" s="17" t="str"/>
      <x:c r="H8" s="17" t="str"/>
      <x:c r="I8" s="17" t="str">
        <x:v>No inference from legal name or responsible-party contact to beneficial ownership.</x:v>
      </x:c>
      <x:c r="J8" s="17" t="str">
        <x:v>POLK, TRINITY, WALKER</x:v>
      </x:c>
      <x:c r="K8" s="17" t="str">
        <x:v>POLK</x:v>
      </x:c>
      <x:c r="L8" s="17" t="str"/>
      <x:c r="M8" s="17" t="str">
        <x:v>UTILITIES INVESTMENT</x:v>
      </x:c>
      <x:c r="N8" s="17" t="str"/>
      <x:c r="O8" s="17" t="str">
        <x:v>Not established by registry; no active-status field</x:v>
      </x:c>
      <x:c r="P8" s="17"/>
      <x:c r="Q8" s="17" t="n">
        <x:v>1</x:v>
      </x:c>
      <x:c r="R8" s="18" t="d">
        <x:v>2026-10-07T00:00:00.000Z</x:v>
      </x:c>
      <x:c r="S8" s="18" t="d">
        <x:v>2026-10-30T00:00:00.000Z</x:v>
      </x:c>
      <x:c r="T8" s="17" t="str"/>
      <x:c r="U8" s="17" t="str"/>
      <x:c r="V8" s="17" t="str">
        <x:v>OWN01</x:v>
      </x:c>
      <x:c r="W8" s="17" t="str">
        <x:v>https://data.texas.gov/dataset/Public-Utility-Commission-of-Texas-Water-and-Sewer/auk8-env9</x:v>
      </x:c>
    </x:row>
    <x:row r="9" ht="46" customHeight="1">
      <x:c r="A9" s="17" t="str">
        <x:v>10135</x:v>
      </x:c>
      <x:c r="B9" s="17" t="str">
        <x:v>water</x:v>
      </x:c>
      <x:c r="C9" s="17" t="str">
        <x:v>LAKE WATERWHEELS POA</x:v>
      </x:c>
      <x:c r="D9" s="17" t="str">
        <x:v>Unresolved</x:v>
      </x:c>
      <x:c r="E9" s="17" t="str">
        <x:v>Not resolved to ultimate owner</x:v>
      </x:c>
      <x:c r="F9" s="17" t="str">
        <x:v>Unresolved</x:v>
      </x:c>
      <x:c r="G9" s="17" t="str"/>
      <x:c r="H9" s="17" t="str"/>
      <x:c r="I9" s="17" t="str">
        <x:v>No inference from legal name or responsible-party contact to beneficial ownership.</x:v>
      </x:c>
      <x:c r="J9" s="17" t="str">
        <x:v>SAN JACINTO</x:v>
      </x:c>
      <x:c r="K9" s="17" t="str">
        <x:v>SAN JACINTO</x:v>
      </x:c>
      <x:c r="L9" s="17" t="str"/>
      <x:c r="M9" s="17" t="str">
        <x:v>LAKE WATERWHEELS PROPERTY OWNERS ASSOCIATION INC</x:v>
      </x:c>
      <x:c r="N9" s="17" t="str"/>
      <x:c r="O9" s="17" t="str">
        <x:v>Not established by registry; no active-status field</x:v>
      </x:c>
      <x:c r="P9" s="17"/>
      <x:c r="Q9" s="17" t="n">
        <x:v>1</x:v>
      </x:c>
      <x:c r="R9" s="18" t="d">
        <x:v>2026-10-07T00:00:00.000Z</x:v>
      </x:c>
      <x:c r="S9" s="18" t="d">
        <x:v>2026-10-30T00:00:00.000Z</x:v>
      </x:c>
      <x:c r="T9" s="17" t="str"/>
      <x:c r="U9" s="17" t="str"/>
      <x:c r="V9" s="17" t="str">
        <x:v>OWN01</x:v>
      </x:c>
      <x:c r="W9" s="17" t="str">
        <x:v>https://data.texas.gov/dataset/Public-Utility-Commission-of-Texas-Water-and-Sewer/auk8-env9</x:v>
      </x:c>
    </x:row>
    <x:row r="10" ht="46" customHeight="1">
      <x:c r="A10" s="17" t="str">
        <x:v>10263</x:v>
      </x:c>
      <x:c r="B10" s="17" t="str">
        <x:v>water</x:v>
      </x:c>
      <x:c r="C10" s="17" t="str">
        <x:v>HORSESHOE BEND WATER COMPANY LLC</x:v>
      </x:c>
      <x:c r="D10" s="17" t="str">
        <x:v>Hope Water (formerly Hearthstone)</x:v>
      </x:c>
      <x:c r="E10" s="17" t="str">
        <x:v>Documented platform match; see group caveats</x:v>
      </x:c>
      <x:c r="F10" s="17" t="str">
        <x:v>Infrastructure fund using pension capital</x:v>
      </x:c>
      <x:c r="G10" s="17" t="str">
        <x:v>Hope Water / Hope Utilities / Ullico Infrastructure Fund</x:v>
      </x:c>
      <x:c r="H10" s="17" t="str">
        <x:v>OWN01; OWN26; OWN27; OWN28; OWN29</x:v>
      </x:c>
      <x:c r="I10" s="17" t="str">
        <x:v>GEP Bison Holdings was a documented intermediary in the 2021 purchase. Current intermediate entity names were not all verified. The prior BlackRock-managed seller is not classified as the current owner.</x:v>
      </x:c>
      <x:c r="J10" s="17" t="str">
        <x:v>JOHNSON, PARKER</x:v>
      </x:c>
      <x:c r="K10" s="17" t="str">
        <x:v>PARKER</x:v>
      </x:c>
      <x:c r="L10" s="17" t="str"/>
      <x:c r="M10" s="17" t="str">
        <x:v>HEARTHSTONE WATER INC</x:v>
      </x:c>
      <x:c r="N10" s="17" t="str">
        <x:v>HOPE</x:v>
      </x:c>
      <x:c r="O10" s="17" t="str">
        <x:v>Not established by registry; no active-status field</x:v>
      </x:c>
      <x:c r="P10" s="17"/>
      <x:c r="Q10" s="17" t="n">
        <x:v>1</x:v>
      </x:c>
      <x:c r="R10" s="18" t="d">
        <x:v>2026-10-07T00:00:00.000Z</x:v>
      </x:c>
      <x:c r="S10" s="18" t="d">
        <x:v>2026-10-30T00:00:00.000Z</x:v>
      </x:c>
      <x:c r="T10" s="17" t="str"/>
      <x:c r="U10" s="17" t="str"/>
      <x:c r="V10" s="17" t="str">
        <x:v>OWN01</x:v>
      </x:c>
      <x:c r="W10" s="17" t="str">
        <x:v>https://data.texas.gov/dataset/Public-Utility-Commission-of-Texas-Water-and-Sewer/auk8-env9</x:v>
      </x:c>
    </x:row>
    <x:row r="11" ht="46" customHeight="1">
      <x:c r="A11" s="17" t="str">
        <x:v>10333</x:v>
      </x:c>
      <x:c r="B11" s="17" t="str">
        <x:v>water</x:v>
      </x:c>
      <x:c r="C11" s="17" t="str">
        <x:v>LAKE FOREST PROPERTY</x:v>
      </x:c>
      <x:c r="D11" s="17" t="str">
        <x:v>Unresolved</x:v>
      </x:c>
      <x:c r="E11" s="17" t="str">
        <x:v>Not resolved to ultimate owner</x:v>
      </x:c>
      <x:c r="F11" s="17" t="str">
        <x:v>Unresolved</x:v>
      </x:c>
      <x:c r="G11" s="17" t="str"/>
      <x:c r="H11" s="17" t="str"/>
      <x:c r="I11" s="17" t="str">
        <x:v>No inference from legal name or responsible-party contact to beneficial ownership.</x:v>
      </x:c>
      <x:c r="J11" s="17" t="str">
        <x:v>WASHINGTON</x:v>
      </x:c>
      <x:c r="K11" s="17" t="str">
        <x:v>WASHINGTON</x:v>
      </x:c>
      <x:c r="L11" s="17" t="str"/>
      <x:c r="M11" s="17" t="str">
        <x:v>LAKE FOREST PROPERTY OWNERS ASSOCIATION</x:v>
      </x:c>
      <x:c r="N11" s="17" t="str"/>
      <x:c r="O11" s="17" t="str">
        <x:v>Not established by registry; no active-status field</x:v>
      </x:c>
      <x:c r="P11" s="17"/>
      <x:c r="Q11" s="17" t="n">
        <x:v>1</x:v>
      </x:c>
      <x:c r="R11" s="18" t="d">
        <x:v>2026-10-07T00:00:00.000Z</x:v>
      </x:c>
      <x:c r="S11" s="18" t="d">
        <x:v>2026-10-30T00:00:00.000Z</x:v>
      </x:c>
      <x:c r="T11" s="17" t="str"/>
      <x:c r="U11" s="17" t="str"/>
      <x:c r="V11" s="17" t="str">
        <x:v>OWN01</x:v>
      </x:c>
      <x:c r="W11" s="17" t="str">
        <x:v>https://data.texas.gov/dataset/Public-Utility-Commission-of-Texas-Water-and-Sewer/auk8-env9</x:v>
      </x:c>
    </x:row>
    <x:row r="12" ht="46" customHeight="1">
      <x:c r="A12" s="17" t="str">
        <x:v>10336</x:v>
      </x:c>
      <x:c r="B12" s="17" t="str">
        <x:v>water</x:v>
      </x:c>
      <x:c r="C12" s="17" t="str">
        <x:v>NERRO SUPPLY INVESTORS LLC</x:v>
      </x:c>
      <x:c r="D12" s="17" t="str">
        <x:v>Unresolved</x:v>
      </x:c>
      <x:c r="E12" s="17" t="str">
        <x:v>Not resolved to ultimate owner</x:v>
      </x:c>
      <x:c r="F12" s="17" t="str">
        <x:v>Unresolved</x:v>
      </x:c>
      <x:c r="G12" s="17" t="str"/>
      <x:c r="H12" s="17" t="str"/>
      <x:c r="I12" s="17" t="str">
        <x:v>No inference from legal name or responsible-party contact to beneficial ownership.</x:v>
      </x:c>
      <x:c r="J12" s="17" t="str">
        <x:v>HARRIS, MONTGOMERY</x:v>
      </x:c>
      <x:c r="K12" s="17" t="str">
        <x:v>HARRIS</x:v>
      </x:c>
      <x:c r="L12" s="17" t="str"/>
      <x:c r="M12" s="17" t="str">
        <x:v>NERRO SUPPLY INVESTORS LLC</x:v>
      </x:c>
      <x:c r="N12" s="17" t="str"/>
      <x:c r="O12" s="17" t="str">
        <x:v>Not established by registry; no active-status field</x:v>
      </x:c>
      <x:c r="P12" s="17"/>
      <x:c r="Q12" s="17" t="n">
        <x:v>1</x:v>
      </x:c>
      <x:c r="R12" s="18" t="d">
        <x:v>2026-10-07T00:00:00.000Z</x:v>
      </x:c>
      <x:c r="S12" s="18" t="d">
        <x:v>2026-10-30T00:00:00.000Z</x:v>
      </x:c>
      <x:c r="T12" s="17" t="str"/>
      <x:c r="U12" s="17" t="str"/>
      <x:c r="V12" s="17" t="str">
        <x:v>OWN01</x:v>
      </x:c>
      <x:c r="W12" s="17" t="str">
        <x:v>https://data.texas.gov/dataset/Public-Utility-Commission-of-Texas-Water-and-Sewer/auk8-env9</x:v>
      </x:c>
    </x:row>
    <x:row r="13" ht="46" customHeight="1">
      <x:c r="A13" s="17" t="str">
        <x:v>10345</x:v>
      </x:c>
      <x:c r="B13" s="17" t="str">
        <x:v>water</x:v>
      </x:c>
      <x:c r="C13" s="17" t="str">
        <x:v>SAVAGE WATER SERVICES</x:v>
      </x:c>
      <x:c r="D13" s="17" t="str">
        <x:v>Unresolved</x:v>
      </x:c>
      <x:c r="E13" s="17" t="str">
        <x:v>Not resolved to ultimate owner</x:v>
      </x:c>
      <x:c r="F13" s="17" t="str">
        <x:v>Unresolved</x:v>
      </x:c>
      <x:c r="G13" s="17" t="str"/>
      <x:c r="H13" s="17" t="str"/>
      <x:c r="I13" s="17" t="str">
        <x:v>No inference from legal name or responsible-party contact to beneficial ownership.</x:v>
      </x:c>
      <x:c r="J13" s="17" t="str">
        <x:v>WASHINGTON</x:v>
      </x:c>
      <x:c r="K13" s="17" t="str">
        <x:v>WASHINGTON</x:v>
      </x:c>
      <x:c r="L13" s="17" t="str"/>
      <x:c r="M13" s="17" t="str">
        <x:v>SAVAGE WATER SERVICES LLC</x:v>
      </x:c>
      <x:c r="N13" s="17" t="str"/>
      <x:c r="O13" s="17" t="str">
        <x:v>Not established by registry; no active-status field</x:v>
      </x:c>
      <x:c r="P13" s="17"/>
      <x:c r="Q13" s="17" t="n">
        <x:v>1</x:v>
      </x:c>
      <x:c r="R13" s="18" t="d">
        <x:v>2026-10-07T00:00:00.000Z</x:v>
      </x:c>
      <x:c r="S13" s="18" t="d">
        <x:v>2026-10-30T00:00:00.000Z</x:v>
      </x:c>
      <x:c r="T13" s="17" t="str"/>
      <x:c r="U13" s="17" t="str"/>
      <x:c r="V13" s="17" t="str">
        <x:v>OWN01</x:v>
      </x:c>
      <x:c r="W13" s="17" t="str">
        <x:v>https://data.texas.gov/dataset/Public-Utility-Commission-of-Texas-Water-and-Sewer/auk8-env9</x:v>
      </x:c>
    </x:row>
    <x:row r="14" ht="46" customHeight="1">
      <x:c r="A14" s="17" t="str">
        <x:v>10348</x:v>
      </x:c>
      <x:c r="B14" s="17" t="str">
        <x:v>water</x:v>
      </x:c>
      <x:c r="C14" s="17" t="str">
        <x:v>DOMESTIC WATER</x:v>
      </x:c>
      <x:c r="D14" s="17" t="str">
        <x:v>Unresolved</x:v>
      </x:c>
      <x:c r="E14" s="17" t="str">
        <x:v>Not resolved to ultimate owner</x:v>
      </x:c>
      <x:c r="F14" s="17" t="str">
        <x:v>Unresolved</x:v>
      </x:c>
      <x:c r="G14" s="17" t="str"/>
      <x:c r="H14" s="17" t="str"/>
      <x:c r="I14" s="17" t="str">
        <x:v>No inference from legal name or responsible-party contact to beneficial ownership.</x:v>
      </x:c>
      <x:c r="J14" s="17" t="str">
        <x:v>MONTGOMERY</x:v>
      </x:c>
      <x:c r="K14" s="17" t="str">
        <x:v>MONTGOMERY</x:v>
      </x:c>
      <x:c r="L14" s="17" t="str"/>
      <x:c r="M14" s="17" t="str">
        <x:v>DOMESTIC WATER COMPANY</x:v>
      </x:c>
      <x:c r="N14" s="17" t="str"/>
      <x:c r="O14" s="17" t="str">
        <x:v>Not established by registry; no active-status field</x:v>
      </x:c>
      <x:c r="P14" s="17"/>
      <x:c r="Q14" s="17" t="n">
        <x:v>1</x:v>
      </x:c>
      <x:c r="R14" s="18" t="d">
        <x:v>2026-10-07T00:00:00.000Z</x:v>
      </x:c>
      <x:c r="S14" s="18" t="d">
        <x:v>2026-10-30T00:00:00.000Z</x:v>
      </x:c>
      <x:c r="T14" s="17" t="str"/>
      <x:c r="U14" s="17" t="str"/>
      <x:c r="V14" s="17" t="str">
        <x:v>OWN01</x:v>
      </x:c>
      <x:c r="W14" s="17" t="str">
        <x:v>https://data.texas.gov/dataset/Public-Utility-Commission-of-Texas-Water-and-Sewer/auk8-env9</x:v>
      </x:c>
    </x:row>
    <x:row r="15" ht="46" customHeight="1">
      <x:c r="A15" s="17" t="str">
        <x:v>10534</x:v>
      </x:c>
      <x:c r="B15" s="17" t="str">
        <x:v>water</x:v>
      </x:c>
      <x:c r="C15" s="17" t="str">
        <x:v>COMMUNITY WATER</x:v>
      </x:c>
      <x:c r="D15" s="17" t="str">
        <x:v>Unresolved</x:v>
      </x:c>
      <x:c r="E15" s="17" t="str">
        <x:v>Ultimate shareholders unresolved.</x:v>
      </x:c>
      <x:c r="F15" s="17" t="str">
        <x:v>Unresolved</x:v>
      </x:c>
      <x:c r="G15" s="17" t="str"/>
      <x:c r="H15" s="17" t="str">
        <x:v>OWN01; OWN42; OWN43</x:v>
      </x:c>
      <x:c r="I15" s="17" t="str">
        <x:v>The official company website and PUC registry establish the Corsicana-area operating entity. A 2025 STM notice identifies it as a proposed buyer of Northcrest. The notice does not identify its ultimate shareholders or prove closing. Do not confuse this utility with Community Water Company in Arizona or unrelated Texas water supply corporations. A shared address is not proof of common beneficial ownership.</x:v>
      </x:c>
      <x:c r="J15" s="17" t="str">
        <x:v>ELLIS, HENDERSON, NAVARRO, SMITH</x:v>
      </x:c>
      <x:c r="K15" s="17" t="str">
        <x:v>NAVARRO</x:v>
      </x:c>
      <x:c r="L15" s="17" t="str"/>
      <x:c r="M15" s="17" t="str">
        <x:v>COMMUNITY WATER COMPANY</x:v>
      </x:c>
      <x:c r="N15" s="17" t="str"/>
      <x:c r="O15" s="17" t="str">
        <x:v>Not established by registry; no active-status field</x:v>
      </x:c>
      <x:c r="P15" s="17"/>
      <x:c r="Q15" s="17" t="n">
        <x:v>1</x:v>
      </x:c>
      <x:c r="R15" s="18" t="d">
        <x:v>2026-10-07T00:00:00.000Z</x:v>
      </x:c>
      <x:c r="S15" s="18" t="d">
        <x:v>2026-10-30T00:00:00.000Z</x:v>
      </x:c>
      <x:c r="T15" s="17" t="str">
        <x:v>COMMUNITY</x:v>
      </x:c>
      <x:c r="U15" s="17" t="str"/>
      <x:c r="V15" s="17" t="str">
        <x:v>OWN01</x:v>
      </x:c>
      <x:c r="W15" s="17" t="str">
        <x:v>https://data.texas.gov/dataset/Public-Utility-Commission-of-Texas-Water-and-Sewer/auk8-env9</x:v>
      </x:c>
    </x:row>
    <x:row r="16" ht="46" customHeight="1">
      <x:c r="A16" s="17" t="str">
        <x:v>10615</x:v>
      </x:c>
      <x:c r="B16" s="17" t="str">
        <x:v>water</x:v>
      </x:c>
      <x:c r="C16" s="17" t="str">
        <x:v>PANHANDLE UTILITY</x:v>
      </x:c>
      <x:c r="D16" s="17" t="str">
        <x:v>Unresolved</x:v>
      </x:c>
      <x:c r="E16" s="17" t="str">
        <x:v>Not resolved to ultimate owner</x:v>
      </x:c>
      <x:c r="F16" s="17" t="str">
        <x:v>Unresolved</x:v>
      </x:c>
      <x:c r="G16" s="17" t="str"/>
      <x:c r="H16" s="17" t="str"/>
      <x:c r="I16" s="17" t="str">
        <x:v>No inference from legal name or responsible-party contact to beneficial ownership.</x:v>
      </x:c>
      <x:c r="J16" s="17" t="str">
        <x:v>HUTCHINSON, MOORE</x:v>
      </x:c>
      <x:c r="K16" s="17" t="str">
        <x:v>HUTCHINSON</x:v>
      </x:c>
      <x:c r="L16" s="17" t="str"/>
      <x:c r="M16" s="17" t="str">
        <x:v>PANHANDLE UTILITY</x:v>
      </x:c>
      <x:c r="N16" s="17" t="str"/>
      <x:c r="O16" s="17" t="str">
        <x:v>Not established by registry; no active-status field</x:v>
      </x:c>
      <x:c r="P16" s="17"/>
      <x:c r="Q16" s="17" t="n">
        <x:v>1</x:v>
      </x:c>
      <x:c r="R16" s="18" t="d">
        <x:v>2026-10-07T00:00:00.000Z</x:v>
      </x:c>
      <x:c r="S16" s="18" t="d">
        <x:v>2026-10-30T00:00:00.000Z</x:v>
      </x:c>
      <x:c r="T16" s="17" t="str"/>
      <x:c r="U16" s="17" t="str"/>
      <x:c r="V16" s="17" t="str">
        <x:v>OWN01</x:v>
      </x:c>
      <x:c r="W16" s="17" t="str">
        <x:v>https://data.texas.gov/dataset/Public-Utility-Commission-of-Texas-Water-and-Sewer/auk8-env9</x:v>
      </x:c>
    </x:row>
    <x:row r="17" ht="46" customHeight="1">
      <x:c r="A17" s="17" t="str">
        <x:v>10692</x:v>
      </x:c>
      <x:c r="B17" s="17" t="str">
        <x:v>water</x:v>
      </x:c>
      <x:c r="C17" s="17" t="str">
        <x:v>SJWTX INC</x:v>
      </x:c>
      <x:c r="D17" s="17" t="str">
        <x:v>Texas Water Company / Quadvest</x:v>
      </x:c>
      <x:c r="E17" s="17" t="str">
        <x:v>Documented platform match; see group caveats</x:v>
      </x:c>
      <x:c r="F17" s="17" t="str">
        <x:v>Publicly traded holding company; dispersed shareholders</x:v>
      </x:c>
      <x:c r="G17" s="17" t="str">
        <x:v>H2O America</x:v>
      </x:c>
      <x:c r="H17" s="17" t="str">
        <x:v>OWN01; OWN02; OWN03</x:v>
      </x:c>
      <x:c r="I17" s="17" t="str">
        <x:v>Quadvest acquisition closed October 1, 2026. Registry utility names and CCNs are retained as published; the legal post-close registration of each CCN has not been independently confirmed.</x:v>
      </x:c>
      <x:c r="J17" s="17" t="str">
        <x:v>BANDERA, BLANCO, COMAL, HAYS, KAUFMAN, KENDALL, MEDINA, TRAVIS</x:v>
      </x:c>
      <x:c r="K17" s="17" t="str">
        <x:v>COMAL</x:v>
      </x:c>
      <x:c r="L17" s="17" t="str">
        <x:v>CANYON LAKE WATER SERVICE; TEXAS WATER COMPANY</x:v>
      </x:c>
      <x:c r="M17" s="17" t="str">
        <x:v>SJWTX INC</x:v>
      </x:c>
      <x:c r="N17" s="17" t="str">
        <x:v>H2O</x:v>
      </x:c>
      <x:c r="O17" s="17" t="str">
        <x:v>Not established by registry; no active-status field</x:v>
      </x:c>
      <x:c r="P17" s="17"/>
      <x:c r="Q17" s="17" t="n">
        <x:v>2</x:v>
      </x:c>
      <x:c r="R17" s="18" t="d">
        <x:v>2026-10-07T00:00:00.000Z</x:v>
      </x:c>
      <x:c r="S17" s="18" t="d">
        <x:v>2026-10-30T00:00:00.000Z</x:v>
      </x:c>
      <x:c r="T17" s="17" t="str"/>
      <x:c r="U17" s="17" t="str"/>
      <x:c r="V17" s="17" t="str">
        <x:v>OWN01</x:v>
      </x:c>
      <x:c r="W17" s="17" t="str">
        <x:v>https://data.texas.gov/dataset/Public-Utility-Commission-of-Texas-Water-and-Sewer/auk8-env9</x:v>
      </x:c>
    </x:row>
    <x:row r="18" ht="46" customHeight="1">
      <x:c r="A18" s="17" t="str">
        <x:v>10734</x:v>
      </x:c>
      <x:c r="B18" s="17" t="str">
        <x:v>water</x:v>
      </x:c>
      <x:c r="C18" s="17" t="str">
        <x:v>LACKLAND WATER</x:v>
      </x:c>
      <x:c r="D18" s="17" t="str">
        <x:v>Unresolved</x:v>
      </x:c>
      <x:c r="E18" s="17" t="str">
        <x:v>Not resolved to ultimate owner</x:v>
      </x:c>
      <x:c r="F18" s="17" t="str">
        <x:v>Unresolved</x:v>
      </x:c>
      <x:c r="G18" s="17" t="str"/>
      <x:c r="H18" s="17" t="str"/>
      <x:c r="I18" s="17" t="str">
        <x:v>No inference from legal name or responsible-party contact to beneficial ownership.</x:v>
      </x:c>
      <x:c r="J18" s="17" t="str">
        <x:v>BEXAR</x:v>
      </x:c>
      <x:c r="K18" s="17" t="str">
        <x:v>BEXAR</x:v>
      </x:c>
      <x:c r="L18" s="17" t="str"/>
      <x:c r="M18" s="17" t="str">
        <x:v>LACKLAND WATER COMPANY LTD</x:v>
      </x:c>
      <x:c r="N18" s="17" t="str"/>
      <x:c r="O18" s="17" t="str">
        <x:v>Not established by registry; no active-status field</x:v>
      </x:c>
      <x:c r="P18" s="17"/>
      <x:c r="Q18" s="17" t="n">
        <x:v>1</x:v>
      </x:c>
      <x:c r="R18" s="18" t="d">
        <x:v>2026-10-07T00:00:00.000Z</x:v>
      </x:c>
      <x:c r="S18" s="18" t="d">
        <x:v>2026-10-30T00:00:00.000Z</x:v>
      </x:c>
      <x:c r="T18" s="17" t="str"/>
      <x:c r="U18" s="17" t="str"/>
      <x:c r="V18" s="17" t="str">
        <x:v>OWN01</x:v>
      </x:c>
      <x:c r="W18" s="17" t="str">
        <x:v>https://data.texas.gov/dataset/Public-Utility-Commission-of-Texas-Water-and-Sewer/auk8-env9</x:v>
      </x:c>
    </x:row>
    <x:row r="19" ht="46" customHeight="1">
      <x:c r="A19" s="17" t="str">
        <x:v>10762</x:v>
      </x:c>
      <x:c r="B19" s="17" t="str">
        <x:v>water</x:v>
      </x:c>
      <x:c r="C19" s="17" t="str">
        <x:v>SOUTHERN UTILITIES</x:v>
      </x:c>
      <x:c r="D19" s="17" t="str">
        <x:v>Unresolved</x:v>
      </x:c>
      <x:c r="E19" s="17" t="str">
        <x:v>Ultimate shareholders unresolved.</x:v>
      </x:c>
      <x:c r="F19" s="17" t="str">
        <x:v>Unresolved</x:v>
      </x:c>
      <x:c r="G19" s="17" t="str"/>
      <x:c r="H19" s="17" t="str">
        <x:v>OWN01; OWN41</x:v>
      </x:c>
      <x:c r="I19" s="17" t="str">
        <x:v>Official company site and current customer materials identify the operating company. No primary current shareholder disclosure was verified. Do not label the company family owned or attribute ownership to its president based only on corporate-officer or registry-contact records.</x:v>
      </x:c>
      <x:c r="J19" s="17" t="str">
        <x:v>CHEROKEE, RUSK, SMITH</x:v>
      </x:c>
      <x:c r="K19" s="17" t="str">
        <x:v>SMITH</x:v>
      </x:c>
      <x:c r="L19" s="17" t="str"/>
      <x:c r="M19" s="17" t="str">
        <x:v>SOUTHERN UTILITIES COMPANY</x:v>
      </x:c>
      <x:c r="N19" s="17" t="str"/>
      <x:c r="O19" s="17" t="str">
        <x:v>Not established by registry; no active-status field</x:v>
      </x:c>
      <x:c r="P19" s="17"/>
      <x:c r="Q19" s="17" t="n">
        <x:v>1</x:v>
      </x:c>
      <x:c r="R19" s="18" t="d">
        <x:v>2026-10-07T00:00:00.000Z</x:v>
      </x:c>
      <x:c r="S19" s="18" t="d">
        <x:v>2026-10-30T00:00:00.000Z</x:v>
      </x:c>
      <x:c r="T19" s="17" t="str">
        <x:v>SOUTHERN</x:v>
      </x:c>
      <x:c r="U19" s="17" t="str"/>
      <x:c r="V19" s="17" t="str">
        <x:v>OWN01</x:v>
      </x:c>
      <x:c r="W19" s="17" t="str">
        <x:v>https://data.texas.gov/dataset/Public-Utility-Commission-of-Texas-Water-and-Sewer/auk8-env9</x:v>
      </x:c>
    </x:row>
    <x:row r="20" ht="46" customHeight="1">
      <x:c r="A20" s="17" t="str">
        <x:v>10789</x:v>
      </x:c>
      <x:c r="B20" s="17" t="str">
        <x:v>water</x:v>
      </x:c>
      <x:c r="C20" s="17" t="str">
        <x:v>HEIGHTS WATER</x:v>
      </x:c>
      <x:c r="D20" s="17" t="str">
        <x:v>Unresolved</x:v>
      </x:c>
      <x:c r="E20" s="17" t="str">
        <x:v>Not resolved to ultimate owner</x:v>
      </x:c>
      <x:c r="F20" s="17" t="str">
        <x:v>Unresolved</x:v>
      </x:c>
      <x:c r="G20" s="17" t="str"/>
      <x:c r="H20" s="17" t="str"/>
      <x:c r="I20" s="17" t="str">
        <x:v>No inference from legal name or responsible-party contact to beneficial ownership.</x:v>
      </x:c>
      <x:c r="J20" s="17" t="str">
        <x:v>SMITH</x:v>
      </x:c>
      <x:c r="K20" s="17" t="str">
        <x:v>SMITH</x:v>
      </x:c>
      <x:c r="L20" s="17" t="str"/>
      <x:c r="M20" s="17" t="str"/>
      <x:c r="N20" s="17" t="str"/>
      <x:c r="O20" s="17" t="str">
        <x:v>Not established by registry; no active-status field</x:v>
      </x:c>
      <x:c r="P20" s="17"/>
      <x:c r="Q20" s="17" t="n">
        <x:v>1</x:v>
      </x:c>
      <x:c r="R20" s="18" t="d">
        <x:v>2026-10-07T00:00:00.000Z</x:v>
      </x:c>
      <x:c r="S20" s="18" t="d">
        <x:v>2026-10-30T00:00:00.000Z</x:v>
      </x:c>
      <x:c r="T20" s="17" t="str"/>
      <x:c r="U20" s="17" t="str"/>
      <x:c r="V20" s="17" t="str">
        <x:v>OWN01</x:v>
      </x:c>
      <x:c r="W20" s="17" t="str">
        <x:v>https://data.texas.gov/dataset/Public-Utility-Commission-of-Texas-Water-and-Sewer/auk8-env9</x:v>
      </x:c>
    </x:row>
    <x:row r="21" ht="46" customHeight="1">
      <x:c r="A21" s="17" t="str">
        <x:v>10843</x:v>
      </x:c>
      <x:c r="B21" s="17" t="str">
        <x:v>water</x:v>
      </x:c>
      <x:c r="C21" s="17" t="str">
        <x:v>LAKESHORE UTILITY COMPANY</x:v>
      </x:c>
      <x:c r="D21" s="17" t="str">
        <x:v>Unresolved</x:v>
      </x:c>
      <x:c r="E21" s="17" t="str">
        <x:v>Not resolved to ultimate owner</x:v>
      </x:c>
      <x:c r="F21" s="17" t="str">
        <x:v>Unresolved</x:v>
      </x:c>
      <x:c r="G21" s="17" t="str"/>
      <x:c r="H21" s="17" t="str"/>
      <x:c r="I21" s="17" t="str">
        <x:v>No inference from legal name or responsible-party contact to beneficial ownership.</x:v>
      </x:c>
      <x:c r="J21" s="17" t="str">
        <x:v>HENDERSON, SMITH</x:v>
      </x:c>
      <x:c r="K21" s="17" t="str">
        <x:v>HENDERSON</x:v>
      </x:c>
      <x:c r="L21" s="17" t="str"/>
      <x:c r="M21" s="17" t="str">
        <x:v>LAKESHORE UTILITY COMPANY INC</x:v>
      </x:c>
      <x:c r="N21" s="17" t="str"/>
      <x:c r="O21" s="17" t="str">
        <x:v>Not established by registry; no active-status field</x:v>
      </x:c>
      <x:c r="P21" s="17"/>
      <x:c r="Q21" s="17" t="n">
        <x:v>1</x:v>
      </x:c>
      <x:c r="R21" s="18" t="d">
        <x:v>2026-10-07T00:00:00.000Z</x:v>
      </x:c>
      <x:c r="S21" s="18" t="d">
        <x:v>2026-10-30T00:00:00.000Z</x:v>
      </x:c>
      <x:c r="T21" s="17" t="str"/>
      <x:c r="U21" s="17" t="str"/>
      <x:c r="V21" s="17" t="str">
        <x:v>OWN01</x:v>
      </x:c>
      <x:c r="W21" s="17" t="str">
        <x:v>https://data.texas.gov/dataset/Public-Utility-Commission-of-Texas-Water-and-Sewer/auk8-env9</x:v>
      </x:c>
    </x:row>
    <x:row r="22" ht="46" customHeight="1">
      <x:c r="A22" s="17" t="str">
        <x:v>10895</x:v>
      </x:c>
      <x:c r="B22" s="17" t="str">
        <x:v>water</x:v>
      </x:c>
      <x:c r="C22" s="17" t="str">
        <x:v>ORANGE GROVE WATER SUPPLY</x:v>
      </x:c>
      <x:c r="D22" s="17" t="str">
        <x:v>Unresolved</x:v>
      </x:c>
      <x:c r="E22" s="17" t="str">
        <x:v>Not resolved to ultimate owner</x:v>
      </x:c>
      <x:c r="F22" s="17" t="str">
        <x:v>Unresolved</x:v>
      </x:c>
      <x:c r="G22" s="17" t="str"/>
      <x:c r="H22" s="17" t="str"/>
      <x:c r="I22" s="17" t="str">
        <x:v>No inference from legal name or responsible-party contact to beneficial ownership.</x:v>
      </x:c>
      <x:c r="J22" s="17" t="str">
        <x:v>HARRIS</x:v>
      </x:c>
      <x:c r="K22" s="17" t="str">
        <x:v>HARRIS</x:v>
      </x:c>
      <x:c r="L22" s="17" t="str"/>
      <x:c r="M22" s="17" t="str">
        <x:v>ORANGE GROVE WATER SUPPLY</x:v>
      </x:c>
      <x:c r="N22" s="17" t="str"/>
      <x:c r="O22" s="17" t="str">
        <x:v>Not established by registry; no active-status field</x:v>
      </x:c>
      <x:c r="P22" s="17"/>
      <x:c r="Q22" s="17" t="n">
        <x:v>1</x:v>
      </x:c>
      <x:c r="R22" s="18" t="d">
        <x:v>2026-10-07T00:00:00.000Z</x:v>
      </x:c>
      <x:c r="S22" s="18" t="d">
        <x:v>2026-10-30T00:00:00.000Z</x:v>
      </x:c>
      <x:c r="T22" s="17" t="str"/>
      <x:c r="U22" s="17" t="str"/>
      <x:c r="V22" s="17" t="str">
        <x:v>OWN01</x:v>
      </x:c>
      <x:c r="W22" s="17" t="str">
        <x:v>https://data.texas.gov/dataset/Public-Utility-Commission-of-Texas-Water-and-Sewer/auk8-env9</x:v>
      </x:c>
    </x:row>
    <x:row r="23" ht="46" customHeight="1">
      <x:c r="A23" s="17" t="str">
        <x:v>10934</x:v>
      </x:c>
      <x:c r="B23" s="17" t="str">
        <x:v>water</x:v>
      </x:c>
      <x:c r="C23" s="17" t="str">
        <x:v>THOMPSON HEIGHTS DEVELOPMENT</x:v>
      </x:c>
      <x:c r="D23" s="17" t="str">
        <x:v>Unresolved</x:v>
      </x:c>
      <x:c r="E23" s="17" t="str">
        <x:v>Not resolved to ultimate owner</x:v>
      </x:c>
      <x:c r="F23" s="17" t="str">
        <x:v>Unresolved</x:v>
      </x:c>
      <x:c r="G23" s="17" t="str"/>
      <x:c r="H23" s="17" t="str"/>
      <x:c r="I23" s="17" t="str">
        <x:v>No inference from legal name or responsible-party contact to beneficial ownership.</x:v>
      </x:c>
      <x:c r="J23" s="17" t="str">
        <x:v>GRAYSON</x:v>
      </x:c>
      <x:c r="K23" s="17" t="str">
        <x:v>GRAYSON</x:v>
      </x:c>
      <x:c r="L23" s="17" t="str"/>
      <x:c r="M23" s="17" t="str">
        <x:v>THOMPSON HEIGHTS DEVELOPMENT COMPANY</x:v>
      </x:c>
      <x:c r="N23" s="17" t="str"/>
      <x:c r="O23" s="17" t="str">
        <x:v>Not established by registry; no active-status field</x:v>
      </x:c>
      <x:c r="P23" s="17"/>
      <x:c r="Q23" s="17" t="n">
        <x:v>1</x:v>
      </x:c>
      <x:c r="R23" s="18" t="d">
        <x:v>2026-10-07T00:00:00.000Z</x:v>
      </x:c>
      <x:c r="S23" s="18" t="d">
        <x:v>2026-10-30T00:00:00.000Z</x:v>
      </x:c>
      <x:c r="T23" s="17" t="str"/>
      <x:c r="U23" s="17" t="str"/>
      <x:c r="V23" s="17" t="str">
        <x:v>OWN01</x:v>
      </x:c>
      <x:c r="W23" s="17" t="str">
        <x:v>https://data.texas.gov/dataset/Public-Utility-Commission-of-Texas-Water-and-Sewer/auk8-env9</x:v>
      </x:c>
    </x:row>
    <x:row r="24" ht="46" customHeight="1">
      <x:c r="A24" s="17" t="str">
        <x:v>10963</x:v>
      </x:c>
      <x:c r="B24" s="17" t="str">
        <x:v>water</x:v>
      </x:c>
      <x:c r="C24" s="17" t="str">
        <x:v>BLUE BELL MANOR UTILITY</x:v>
      </x:c>
      <x:c r="D24" s="17" t="str">
        <x:v>Unresolved</x:v>
      </x:c>
      <x:c r="E24" s="17" t="str">
        <x:v>Not resolved to ultimate owner</x:v>
      </x:c>
      <x:c r="F24" s="17" t="str">
        <x:v>Unresolved</x:v>
      </x:c>
      <x:c r="G24" s="17" t="str"/>
      <x:c r="H24" s="17" t="str"/>
      <x:c r="I24" s="17" t="str">
        <x:v>No inference from legal name or responsible-party contact to beneficial ownership.</x:v>
      </x:c>
      <x:c r="J24" s="17" t="str">
        <x:v>HARRIS, MONTGOMERY</x:v>
      </x:c>
      <x:c r="K24" s="17" t="str">
        <x:v>HARRIS</x:v>
      </x:c>
      <x:c r="L24" s="17" t="str"/>
      <x:c r="M24" s="17" t="str">
        <x:v>BLUE BELL MANOR UTILITY CO INC</x:v>
      </x:c>
      <x:c r="N24" s="17" t="str"/>
      <x:c r="O24" s="17" t="str">
        <x:v>Not established by registry; no active-status field</x:v>
      </x:c>
      <x:c r="P24" s="17"/>
      <x:c r="Q24" s="17" t="n">
        <x:v>1</x:v>
      </x:c>
      <x:c r="R24" s="18" t="d">
        <x:v>2026-10-07T00:00:00.000Z</x:v>
      </x:c>
      <x:c r="S24" s="18" t="d">
        <x:v>2026-10-30T00:00:00.000Z</x:v>
      </x:c>
      <x:c r="T24" s="17" t="str"/>
      <x:c r="U24" s="17" t="str"/>
      <x:c r="V24" s="17" t="str">
        <x:v>OWN01</x:v>
      </x:c>
      <x:c r="W24" s="17" t="str">
        <x:v>https://data.texas.gov/dataset/Public-Utility-Commission-of-Texas-Water-and-Sewer/auk8-env9</x:v>
      </x:c>
    </x:row>
    <x:row r="25" ht="46" customHeight="1">
      <x:c r="A25" s="17" t="str">
        <x:v>11050</x:v>
      </x:c>
      <x:c r="B25" s="17" t="str">
        <x:v>water</x:v>
      </x:c>
      <x:c r="C25" s="17" t="str">
        <x:v>TRENT WATER WORKS INC</x:v>
      </x:c>
      <x:c r="D25" s="17" t="str">
        <x:v>Unresolved</x:v>
      </x:c>
      <x:c r="E25" s="17" t="str">
        <x:v>Not resolved to ultimate owner</x:v>
      </x:c>
      <x:c r="F25" s="17" t="str">
        <x:v>Unresolved</x:v>
      </x:c>
      <x:c r="G25" s="17" t="str"/>
      <x:c r="H25" s="17" t="str"/>
      <x:c r="I25" s="17" t="str">
        <x:v>No inference from legal name or responsible-party contact to beneficial ownership.</x:v>
      </x:c>
      <x:c r="J25" s="17" t="str">
        <x:v>BRAZORIA, WALLER</x:v>
      </x:c>
      <x:c r="K25" s="17" t="str">
        <x:v>BRAZORIA</x:v>
      </x:c>
      <x:c r="L25" s="17" t="str"/>
      <x:c r="M25" s="17" t="str">
        <x:v>TRENT WATER WORKS INC</x:v>
      </x:c>
      <x:c r="N25" s="17" t="str"/>
      <x:c r="O25" s="17" t="str">
        <x:v>Not established by registry; no active-status field</x:v>
      </x:c>
      <x:c r="P25" s="17"/>
      <x:c r="Q25" s="17" t="n">
        <x:v>1</x:v>
      </x:c>
      <x:c r="R25" s="18" t="d">
        <x:v>2026-10-07T00:00:00.000Z</x:v>
      </x:c>
      <x:c r="S25" s="18" t="d">
        <x:v>2026-10-30T00:00:00.000Z</x:v>
      </x:c>
      <x:c r="T25" s="17" t="str"/>
      <x:c r="U25" s="17" t="str"/>
      <x:c r="V25" s="17" t="str">
        <x:v>OWN01</x:v>
      </x:c>
      <x:c r="W25" s="17" t="str">
        <x:v>https://data.texas.gov/dataset/Public-Utility-Commission-of-Texas-Water-and-Sewer/auk8-env9</x:v>
      </x:c>
    </x:row>
    <x:row r="26" ht="46" customHeight="1">
      <x:c r="A26" s="17" t="str">
        <x:v>11072</x:v>
      </x:c>
      <x:c r="B26" s="17" t="str">
        <x:v>water</x:v>
      </x:c>
      <x:c r="C26" s="17" t="str">
        <x:v>SILVERLEAF RESORTS</x:v>
      </x:c>
      <x:c r="D26" s="17" t="str">
        <x:v>Unresolved</x:v>
      </x:c>
      <x:c r="E26" s="17" t="str">
        <x:v>Not resolved to ultimate owner</x:v>
      </x:c>
      <x:c r="F26" s="17" t="str">
        <x:v>Unresolved</x:v>
      </x:c>
      <x:c r="G26" s="17" t="str"/>
      <x:c r="H26" s="17" t="str"/>
      <x:c r="I26" s="17" t="str">
        <x:v>No inference from legal name or responsible-party contact to beneficial ownership.</x:v>
      </x:c>
      <x:c r="J26" s="17" t="str">
        <x:v>COMAL, MONTGOMERY, SMITH, WOOD</x:v>
      </x:c>
      <x:c r="K26" s="17" t="str">
        <x:v>WOOD</x:v>
      </x:c>
      <x:c r="L26" s="17" t="str"/>
      <x:c r="M26" s="17" t="str">
        <x:v>SILVERLEAF RESORTS INC</x:v>
      </x:c>
      <x:c r="N26" s="17" t="str"/>
      <x:c r="O26" s="17" t="str">
        <x:v>Not established by registry; no active-status field</x:v>
      </x:c>
      <x:c r="P26" s="17"/>
      <x:c r="Q26" s="17" t="n">
        <x:v>1</x:v>
      </x:c>
      <x:c r="R26" s="18" t="d">
        <x:v>2026-10-07T00:00:00.000Z</x:v>
      </x:c>
      <x:c r="S26" s="18" t="d">
        <x:v>2026-10-30T00:00:00.000Z</x:v>
      </x:c>
      <x:c r="T26" s="17" t="str"/>
      <x:c r="U26" s="17" t="str"/>
      <x:c r="V26" s="17" t="str">
        <x:v>OWN01</x:v>
      </x:c>
      <x:c r="W26" s="17" t="str">
        <x:v>https://data.texas.gov/dataset/Public-Utility-Commission-of-Texas-Water-and-Sewer/auk8-env9</x:v>
      </x:c>
    </x:row>
    <x:row r="27" ht="46" customHeight="1">
      <x:c r="A27" s="17" t="str">
        <x:v>11089</x:v>
      </x:c>
      <x:c r="B27" s="17" t="str">
        <x:v>water</x:v>
      </x:c>
      <x:c r="C27" s="17" t="str">
        <x:v>SAN PEDRO ESTATES WATER LLC</x:v>
      </x:c>
      <x:c r="D27" s="17" t="str">
        <x:v>Unresolved</x:v>
      </x:c>
      <x:c r="E27" s="17" t="str">
        <x:v>Not resolved to ultimate owner</x:v>
      </x:c>
      <x:c r="F27" s="17" t="str">
        <x:v>Unresolved</x:v>
      </x:c>
      <x:c r="G27" s="17" t="str"/>
      <x:c r="H27" s="17" t="str"/>
      <x:c r="I27" s="17" t="str">
        <x:v>No inference from legal name or responsible-party contact to beneficial ownership.</x:v>
      </x:c>
      <x:c r="J27" s="17" t="str">
        <x:v>VAL VERDE</x:v>
      </x:c>
      <x:c r="K27" s="17" t="str">
        <x:v>VAL VERDE</x:v>
      </x:c>
      <x:c r="L27" s="17" t="str"/>
      <x:c r="M27" s="17" t="str">
        <x:v>SAN PEDRO ESTATES WATER LLC</x:v>
      </x:c>
      <x:c r="N27" s="17" t="str"/>
      <x:c r="O27" s="17" t="str">
        <x:v>Not established by registry; no active-status field</x:v>
      </x:c>
      <x:c r="P27" s="17"/>
      <x:c r="Q27" s="17" t="n">
        <x:v>1</x:v>
      </x:c>
      <x:c r="R27" s="18" t="d">
        <x:v>2026-10-07T00:00:00.000Z</x:v>
      </x:c>
      <x:c r="S27" s="18" t="d">
        <x:v>2026-10-30T00:00:00.000Z</x:v>
      </x:c>
      <x:c r="T27" s="17" t="str"/>
      <x:c r="U27" s="17" t="str"/>
      <x:c r="V27" s="17" t="str">
        <x:v>OWN01</x:v>
      </x:c>
      <x:c r="W27" s="17" t="str">
        <x:v>https://data.texas.gov/dataset/Public-Utility-Commission-of-Texas-Water-and-Sewer/auk8-env9</x:v>
      </x:c>
    </x:row>
    <x:row r="28" ht="46" customHeight="1">
      <x:c r="A28" s="17" t="str">
        <x:v>11113</x:v>
      </x:c>
      <x:c r="B28" s="17" t="str">
        <x:v>water</x:v>
      </x:c>
      <x:c r="C28" s="17" t="str">
        <x:v>LAKE RIDGE WATER SYSTEM</x:v>
      </x:c>
      <x:c r="D28" s="17" t="str">
        <x:v>Unresolved</x:v>
      </x:c>
      <x:c r="E28" s="17" t="str">
        <x:v>Not resolved to ultimate owner</x:v>
      </x:c>
      <x:c r="F28" s="17" t="str">
        <x:v>Unresolved</x:v>
      </x:c>
      <x:c r="G28" s="17" t="str"/>
      <x:c r="H28" s="17" t="str"/>
      <x:c r="I28" s="17" t="str">
        <x:v>No inference from legal name or responsible-party contact to beneficial ownership.</x:v>
      </x:c>
      <x:c r="J28" s="17" t="str">
        <x:v>VAL VERDE</x:v>
      </x:c>
      <x:c r="K28" s="17" t="str">
        <x:v>VAL VERDE</x:v>
      </x:c>
      <x:c r="L28" s="17" t="str"/>
      <x:c r="M28" s="17" t="str">
        <x:v>LAKE RIDGE WATER SYSTEM LP</x:v>
      </x:c>
      <x:c r="N28" s="17" t="str"/>
      <x:c r="O28" s="17" t="str">
        <x:v>Not established by registry; no active-status field</x:v>
      </x:c>
      <x:c r="P28" s="17"/>
      <x:c r="Q28" s="17" t="n">
        <x:v>1</x:v>
      </x:c>
      <x:c r="R28" s="18" t="d">
        <x:v>2026-10-07T00:00:00.000Z</x:v>
      </x:c>
      <x:c r="S28" s="18" t="d">
        <x:v>2026-10-30T00:00:00.000Z</x:v>
      </x:c>
      <x:c r="T28" s="17" t="str"/>
      <x:c r="U28" s="17" t="str"/>
      <x:c r="V28" s="17" t="str">
        <x:v>OWN01</x:v>
      </x:c>
      <x:c r="W28" s="17" t="str">
        <x:v>https://data.texas.gov/dataset/Public-Utility-Commission-of-Texas-Water-and-Sewer/auk8-env9</x:v>
      </x:c>
    </x:row>
    <x:row r="29" ht="46" customHeight="1">
      <x:c r="A29" s="17" t="str">
        <x:v>11119</x:v>
      </x:c>
      <x:c r="B29" s="17" t="str">
        <x:v>water</x:v>
      </x:c>
      <x:c r="C29" s="17" t="str">
        <x:v>BUCHANAN LAKE VILLAGE</x:v>
      </x:c>
      <x:c r="D29" s="17" t="str">
        <x:v>Unresolved</x:v>
      </x:c>
      <x:c r="E29" s="17" t="str">
        <x:v>Not resolved to ultimate owner</x:v>
      </x:c>
      <x:c r="F29" s="17" t="str">
        <x:v>Unresolved</x:v>
      </x:c>
      <x:c r="G29" s="17" t="str"/>
      <x:c r="H29" s="17" t="str"/>
      <x:c r="I29" s="17" t="str">
        <x:v>No inference from legal name or responsible-party contact to beneficial ownership.</x:v>
      </x:c>
      <x:c r="J29" s="17" t="str">
        <x:v>LLANO</x:v>
      </x:c>
      <x:c r="K29" s="17" t="str">
        <x:v>LLANO</x:v>
      </x:c>
      <x:c r="L29" s="17" t="str"/>
      <x:c r="M29" s="17" t="str">
        <x:v>BUCHANAN LAKE VILLAGE INC</x:v>
      </x:c>
      <x:c r="N29" s="17" t="str"/>
      <x:c r="O29" s="17" t="str">
        <x:v>Not established by registry; no active-status field</x:v>
      </x:c>
      <x:c r="P29" s="17"/>
      <x:c r="Q29" s="17" t="n">
        <x:v>1</x:v>
      </x:c>
      <x:c r="R29" s="18" t="d">
        <x:v>2026-10-07T00:00:00.000Z</x:v>
      </x:c>
      <x:c r="S29" s="18" t="d">
        <x:v>2026-10-30T00:00:00.000Z</x:v>
      </x:c>
      <x:c r="T29" s="17" t="str"/>
      <x:c r="U29" s="17" t="str"/>
      <x:c r="V29" s="17" t="str">
        <x:v>OWN01</x:v>
      </x:c>
      <x:c r="W29" s="17" t="str">
        <x:v>https://data.texas.gov/dataset/Public-Utility-Commission-of-Texas-Water-and-Sewer/auk8-env9</x:v>
      </x:c>
    </x:row>
    <x:row r="30" ht="46" customHeight="1">
      <x:c r="A30" s="17" t="str">
        <x:v>11157</x:v>
      </x:c>
      <x:c r="B30" s="17" t="str">
        <x:v>water</x:v>
      </x:c>
      <x:c r="C30" s="17" t="str">
        <x:v>AQUA UTILITIES INC</x:v>
      </x:c>
      <x:c r="D30" s="17" t="str">
        <x:v>Aqua Texas</x:v>
      </x:c>
      <x:c r="E30" s="17" t="str">
        <x:v>Documented platform match; see group caveats</x:v>
      </x:c>
      <x:c r="F30" s="17" t="str">
        <x:v>Publicly traded holding company; dispersed shareholders</x:v>
      </x:c>
      <x:c r="G30" s="17" t="str">
        <x:v>Essential Utilities, Inc.</x:v>
      </x:c>
      <x:c r="H30" s="17" t="str">
        <x:v>OWN01; OWN09; OWN10; OWN11; OWN36</x:v>
      </x:c>
      <x:c r="I30"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30" s="17" t="str">
        <x:v>BANDERA, BEXAR, BLANCO, BRAZORIA, BURNET, COMAL, GILLESPIE, HARRIS, HAYS, KENDALL, KERR, KIMBLE, LIBERTY, LIVE OAK, LLANO, MCLENNAN, MATAGORDA, MEDINA, MONTGOMERY, NUECES, TRAVIS, WILLIAMSON, WILSON</x:v>
      </x:c>
      <x:c r="K30" s="17" t="str">
        <x:v>HARRIS</x:v>
      </x:c>
      <x:c r="L30" s="17" t="str"/>
      <x:c r="M30" s="17" t="str">
        <x:v>AQUA UTILITIES INC</x:v>
      </x:c>
      <x:c r="N30" s="17" t="str">
        <x:v>ESSENTIAL</x:v>
      </x:c>
      <x:c r="O30" s="17" t="str">
        <x:v>Not established by registry; no active-status field</x:v>
      </x:c>
      <x:c r="P30" s="17"/>
      <x:c r="Q30" s="17" t="n">
        <x:v>1</x:v>
      </x:c>
      <x:c r="R30" s="18" t="d">
        <x:v>2026-10-07T00:00:00.000Z</x:v>
      </x:c>
      <x:c r="S30" s="18" t="d">
        <x:v>2026-10-30T00:00:00.000Z</x:v>
      </x:c>
      <x:c r="T30" s="17" t="str"/>
      <x:c r="U30" s="17" t="str"/>
      <x:c r="V30" s="17" t="str">
        <x:v>OWN01</x:v>
      </x:c>
      <x:c r="W30" s="17" t="str">
        <x:v>https://data.texas.gov/dataset/Public-Utility-Commission-of-Texas-Water-and-Sewer/auk8-env9</x:v>
      </x:c>
    </x:row>
    <x:row r="31" ht="46" customHeight="1">
      <x:c r="A31" s="17" t="str">
        <x:v>11172</x:v>
      </x:c>
      <x:c r="B31" s="17" t="str">
        <x:v>water</x:v>
      </x:c>
      <x:c r="C31" s="17" t="str">
        <x:v>RIVER OAKS WATER SYSTEM</x:v>
      </x:c>
      <x:c r="D31" s="17" t="str">
        <x:v>Unresolved</x:v>
      </x:c>
      <x:c r="E31" s="17" t="str">
        <x:v>Not resolved to ultimate owner</x:v>
      </x:c>
      <x:c r="F31" s="17" t="str">
        <x:v>Unresolved</x:v>
      </x:c>
      <x:c r="G31" s="17" t="str"/>
      <x:c r="H31" s="17" t="str"/>
      <x:c r="I31" s="17" t="str">
        <x:v>No inference from legal name or responsible-party contact to beneficial ownership.</x:v>
      </x:c>
      <x:c r="J31" s="17" t="str">
        <x:v>BURNET</x:v>
      </x:c>
      <x:c r="K31" s="17" t="str">
        <x:v>BURNET</x:v>
      </x:c>
      <x:c r="L31" s="17" t="str"/>
      <x:c r="M31" s="17" t="str">
        <x:v>RIVER OAKS WATER SYSTEM</x:v>
      </x:c>
      <x:c r="N31" s="17" t="str"/>
      <x:c r="O31" s="17" t="str">
        <x:v>Not established by registry; no active-status field</x:v>
      </x:c>
      <x:c r="P31" s="17"/>
      <x:c r="Q31" s="17" t="n">
        <x:v>1</x:v>
      </x:c>
      <x:c r="R31" s="18" t="d">
        <x:v>2026-10-07T00:00:00.000Z</x:v>
      </x:c>
      <x:c r="S31" s="18" t="d">
        <x:v>2026-10-30T00:00:00.000Z</x:v>
      </x:c>
      <x:c r="T31" s="17" t="str"/>
      <x:c r="U31" s="17" t="str"/>
      <x:c r="V31" s="17" t="str">
        <x:v>OWN01</x:v>
      </x:c>
      <x:c r="W31" s="17" t="str">
        <x:v>https://data.texas.gov/dataset/Public-Utility-Commission-of-Texas-Water-and-Sewer/auk8-env9</x:v>
      </x:c>
    </x:row>
    <x:row r="32" ht="46" customHeight="1">
      <x:c r="A32" s="17" t="str">
        <x:v>11189</x:v>
      </x:c>
      <x:c r="B32" s="17" t="str">
        <x:v>water</x:v>
      </x:c>
      <x:c r="C32" s="17" t="str">
        <x:v>DAVIS BAYOU SERVICE</x:v>
      </x:c>
      <x:c r="D32" s="17" t="str">
        <x:v>Unresolved</x:v>
      </x:c>
      <x:c r="E32" s="17" t="str">
        <x:v>Not resolved to ultimate owner</x:v>
      </x:c>
      <x:c r="F32" s="17" t="str">
        <x:v>Unresolved</x:v>
      </x:c>
      <x:c r="G32" s="17" t="str"/>
      <x:c r="H32" s="17" t="str"/>
      <x:c r="I32" s="17" t="str">
        <x:v>No inference from legal name or responsible-party contact to beneficial ownership.</x:v>
      </x:c>
      <x:c r="J32" s="17" t="str">
        <x:v>LIBERTY</x:v>
      </x:c>
      <x:c r="K32" s="17" t="str">
        <x:v>LIBERTY</x:v>
      </x:c>
      <x:c r="L32" s="17" t="str"/>
      <x:c r="M32" s="17" t="str">
        <x:v>DAVIS BAYOU SERVICE COMPANY</x:v>
      </x:c>
      <x:c r="N32" s="17" t="str"/>
      <x:c r="O32" s="17" t="str">
        <x:v>Not established by registry; no active-status field</x:v>
      </x:c>
      <x:c r="P32" s="17"/>
      <x:c r="Q32" s="17" t="n">
        <x:v>1</x:v>
      </x:c>
      <x:c r="R32" s="18" t="d">
        <x:v>2026-10-07T00:00:00.000Z</x:v>
      </x:c>
      <x:c r="S32" s="18" t="d">
        <x:v>2026-10-30T00:00:00.000Z</x:v>
      </x:c>
      <x:c r="T32" s="17" t="str"/>
      <x:c r="U32" s="17" t="str"/>
      <x:c r="V32" s="17" t="str">
        <x:v>OWN01</x:v>
      </x:c>
      <x:c r="W32" s="17" t="str">
        <x:v>https://data.texas.gov/dataset/Public-Utility-Commission-of-Texas-Water-and-Sewer/auk8-env9</x:v>
      </x:c>
    </x:row>
    <x:row r="33" ht="46" customHeight="1">
      <x:c r="A33" s="17" t="str">
        <x:v>11281</x:v>
      </x:c>
      <x:c r="B33" s="17" t="str">
        <x:v>water</x:v>
      </x:c>
      <x:c r="C33" s="17" t="str">
        <x:v>WINDSOR WATER</x:v>
      </x:c>
      <x:c r="D33" s="17" t="str">
        <x:v>Unresolved</x:v>
      </x:c>
      <x:c r="E33" s="17" t="str">
        <x:v>Not resolved to ultimate owner</x:v>
      </x:c>
      <x:c r="F33" s="17" t="str">
        <x:v>Unresolved</x:v>
      </x:c>
      <x:c r="G33" s="17" t="str"/>
      <x:c r="H33" s="17" t="str"/>
      <x:c r="I33" s="17" t="str">
        <x:v>No inference from legal name or responsible-party contact to beneficial ownership.</x:v>
      </x:c>
      <x:c r="J33" s="17" t="str">
        <x:v>MCLENNAN</x:v>
      </x:c>
      <x:c r="K33" s="17" t="str">
        <x:v>MCLENNAN</x:v>
      </x:c>
      <x:c r="L33" s="17" t="str"/>
      <x:c r="M33" s="17" t="str">
        <x:v>WINDSOR WATER COMPANY</x:v>
      </x:c>
      <x:c r="N33" s="17" t="str"/>
      <x:c r="O33" s="17" t="str">
        <x:v>Not established by registry; no active-status field</x:v>
      </x:c>
      <x:c r="P33" s="17"/>
      <x:c r="Q33" s="17" t="n">
        <x:v>1</x:v>
      </x:c>
      <x:c r="R33" s="18" t="d">
        <x:v>2026-10-07T00:00:00.000Z</x:v>
      </x:c>
      <x:c r="S33" s="18" t="d">
        <x:v>2026-10-30T00:00:00.000Z</x:v>
      </x:c>
      <x:c r="T33" s="17" t="str"/>
      <x:c r="U33" s="17" t="str"/>
      <x:c r="V33" s="17" t="str">
        <x:v>OWN01</x:v>
      </x:c>
      <x:c r="W33" s="17" t="str">
        <x:v>https://data.texas.gov/dataset/Public-Utility-Commission-of-Texas-Water-and-Sewer/auk8-env9</x:v>
      </x:c>
    </x:row>
    <x:row r="34" ht="46" customHeight="1">
      <x:c r="A34" s="17" t="str">
        <x:v>11357</x:v>
      </x:c>
      <x:c r="B34" s="17" t="str">
        <x:v>water</x:v>
      </x:c>
      <x:c r="C34" s="17" t="str">
        <x:v>LAKE LORRAINE CIVIC ORGANIZATION</x:v>
      </x:c>
      <x:c r="D34" s="17" t="str">
        <x:v>Unresolved</x:v>
      </x:c>
      <x:c r="E34" s="17" t="str">
        <x:v>Not resolved to ultimate owner</x:v>
      </x:c>
      <x:c r="F34" s="17" t="str">
        <x:v>Unresolved</x:v>
      </x:c>
      <x:c r="G34" s="17" t="str"/>
      <x:c r="H34" s="17" t="str"/>
      <x:c r="I34" s="17" t="str">
        <x:v>No inference from legal name or responsible-party contact to beneficial ownership.</x:v>
      </x:c>
      <x:c r="J34" s="17" t="str">
        <x:v>MONTGOMERY</x:v>
      </x:c>
      <x:c r="K34" s="17" t="str">
        <x:v>MONTGOMERY</x:v>
      </x:c>
      <x:c r="L34" s="17" t="str"/>
      <x:c r="M34" s="17" t="str">
        <x:v>LAKE LORRAINE CIVIC ORGANIZATION</x:v>
      </x:c>
      <x:c r="N34" s="17" t="str"/>
      <x:c r="O34" s="17" t="str">
        <x:v>Not established by registry; no active-status field</x:v>
      </x:c>
      <x:c r="P34" s="17"/>
      <x:c r="Q34" s="17" t="n">
        <x:v>1</x:v>
      </x:c>
      <x:c r="R34" s="18" t="d">
        <x:v>2026-10-07T00:00:00.000Z</x:v>
      </x:c>
      <x:c r="S34" s="18" t="d">
        <x:v>2026-10-30T00:00:00.000Z</x:v>
      </x:c>
      <x:c r="T34" s="17" t="str"/>
      <x:c r="U34" s="17" t="str"/>
      <x:c r="V34" s="17" t="str">
        <x:v>OWN01</x:v>
      </x:c>
      <x:c r="W34" s="17" t="str">
        <x:v>https://data.texas.gov/dataset/Public-Utility-Commission-of-Texas-Water-and-Sewer/auk8-env9</x:v>
      </x:c>
    </x:row>
    <x:row r="35" ht="46" customHeight="1">
      <x:c r="A35" s="17" t="str">
        <x:v>11361</x:v>
      </x:c>
      <x:c r="B35" s="17" t="str">
        <x:v>water</x:v>
      </x:c>
      <x:c r="C35" s="17" t="str">
        <x:v>CONCHO RURAL WATER</x:v>
      </x:c>
      <x:c r="D35" s="17" t="str">
        <x:v>Unresolved</x:v>
      </x:c>
      <x:c r="E35" s="17" t="str">
        <x:v>Not resolved to ultimate owner</x:v>
      </x:c>
      <x:c r="F35" s="17" t="str">
        <x:v>Unresolved</x:v>
      </x:c>
      <x:c r="G35" s="17" t="str"/>
      <x:c r="H35" s="17" t="str"/>
      <x:c r="I35" s="17" t="str">
        <x:v>No inference from legal name or responsible-party contact to beneficial ownership.</x:v>
      </x:c>
      <x:c r="J35" s="17" t="str">
        <x:v>TOM GREEN</x:v>
      </x:c>
      <x:c r="K35" s="17" t="str">
        <x:v>TOM GREEN</x:v>
      </x:c>
      <x:c r="L35" s="17" t="str"/>
      <x:c r="M35" s="17" t="str">
        <x:v>CONCHO RURAL WATER CORPORATION</x:v>
      </x:c>
      <x:c r="N35" s="17" t="str"/>
      <x:c r="O35" s="17" t="str">
        <x:v>Not established by registry; no active-status field</x:v>
      </x:c>
      <x:c r="P35" s="17"/>
      <x:c r="Q35" s="17" t="n">
        <x:v>1</x:v>
      </x:c>
      <x:c r="R35" s="18" t="d">
        <x:v>2026-10-07T00:00:00.000Z</x:v>
      </x:c>
      <x:c r="S35" s="18" t="d">
        <x:v>2026-10-30T00:00:00.000Z</x:v>
      </x:c>
      <x:c r="T35" s="17" t="str"/>
      <x:c r="U35" s="17" t="str"/>
      <x:c r="V35" s="17" t="str">
        <x:v>OWN01</x:v>
      </x:c>
      <x:c r="W35" s="17" t="str">
        <x:v>https://data.texas.gov/dataset/Public-Utility-Commission-of-Texas-Water-and-Sewer/auk8-env9</x:v>
      </x:c>
    </x:row>
    <x:row r="36" ht="46" customHeight="1">
      <x:c r="A36" s="17" t="str">
        <x:v>11364</x:v>
      </x:c>
      <x:c r="B36" s="17" t="str">
        <x:v>water</x:v>
      </x:c>
      <x:c r="C36" s="17" t="str">
        <x:v>CAMILLA COVES LOT</x:v>
      </x:c>
      <x:c r="D36" s="17" t="str">
        <x:v>Unresolved</x:v>
      </x:c>
      <x:c r="E36" s="17" t="str">
        <x:v>Not resolved to ultimate owner</x:v>
      </x:c>
      <x:c r="F36" s="17" t="str">
        <x:v>Unresolved</x:v>
      </x:c>
      <x:c r="G36" s="17" t="str"/>
      <x:c r="H36" s="17" t="str"/>
      <x:c r="I36" s="17" t="str">
        <x:v>No inference from legal name or responsible-party contact to beneficial ownership.</x:v>
      </x:c>
      <x:c r="J36" s="17" t="str">
        <x:v>SAN JACINTO</x:v>
      </x:c>
      <x:c r="K36" s="17" t="str">
        <x:v>SAN JACINTO</x:v>
      </x:c>
      <x:c r="L36" s="17" t="str"/>
      <x:c r="M36" s="17" t="str">
        <x:v>CAMILLA COVES LOT OWNERS ASSOCIATION INC</x:v>
      </x:c>
      <x:c r="N36" s="17" t="str"/>
      <x:c r="O36" s="17" t="str">
        <x:v>Not established by registry; no active-status field</x:v>
      </x:c>
      <x:c r="P36" s="17"/>
      <x:c r="Q36" s="17" t="n">
        <x:v>1</x:v>
      </x:c>
      <x:c r="R36" s="18" t="d">
        <x:v>2026-10-07T00:00:00.000Z</x:v>
      </x:c>
      <x:c r="S36" s="18" t="d">
        <x:v>2026-10-30T00:00:00.000Z</x:v>
      </x:c>
      <x:c r="T36" s="17" t="str"/>
      <x:c r="U36" s="17" t="str"/>
      <x:c r="V36" s="17" t="str">
        <x:v>OWN01</x:v>
      </x:c>
      <x:c r="W36" s="17" t="str">
        <x:v>https://data.texas.gov/dataset/Public-Utility-Commission-of-Texas-Water-and-Sewer/auk8-env9</x:v>
      </x:c>
    </x:row>
    <x:row r="37" ht="46" customHeight="1">
      <x:c r="A37" s="17" t="str">
        <x:v>11373</x:v>
      </x:c>
      <x:c r="B37" s="17" t="str">
        <x:v>water</x:v>
      </x:c>
      <x:c r="C37" s="17" t="str">
        <x:v>CRYSTAL SPRINGS WATER</x:v>
      </x:c>
      <x:c r="D37" s="17" t="str">
        <x:v>Unresolved</x:v>
      </x:c>
      <x:c r="E37" s="17" t="str">
        <x:v>Seller retained named service areas after a partial asset sale; residual corporate ownership unresolved.</x:v>
      </x:c>
      <x:c r="F37" s="17" t="str">
        <x:v>Unresolved</x:v>
      </x:c>
      <x:c r="G37" s="17" t="str"/>
      <x:c r="H37" s="17" t="str">
        <x:v>OWN01; OWN37; OWN44</x:v>
      </x:c>
      <x:c r="I37" s="17" t="str">
        <x:v>Current company notice says it sold to Texas Water Utilities and still services Spring Branch Crossing and Pine Rock / White Rock. The exact PWS-to-CCN boundary of the transferred and retained assets has not been reconstructed. Do not assign the entire legal entity or all three registry CCNs to Nexus. Acquired assets require a service-area and date-specific match.</x:v>
      </x:c>
      <x:c r="J37" s="17" t="str">
        <x:v>HARRIS, LIBERTY, MONTGOMERY</x:v>
      </x:c>
      <x:c r="K37" s="17" t="str">
        <x:v>MONTGOMERY</x:v>
      </x:c>
      <x:c r="L37" s="17" t="str"/>
      <x:c r="M37" s="17" t="str">
        <x:v>CRYSTAL SPRINGS WATER COMPANY INC</x:v>
      </x:c>
      <x:c r="N37" s="17" t="str"/>
      <x:c r="O37" s="17" t="str">
        <x:v>Not established by registry; no active-status field</x:v>
      </x:c>
      <x:c r="P37" s="17"/>
      <x:c r="Q37" s="17" t="n">
        <x:v>1</x:v>
      </x:c>
      <x:c r="R37" s="18" t="d">
        <x:v>2026-10-07T00:00:00.000Z</x:v>
      </x:c>
      <x:c r="S37" s="18" t="d">
        <x:v>2026-10-30T00:00:00.000Z</x:v>
      </x:c>
      <x:c r="T37" s="17" t="str">
        <x:v>CRYSTAL_SPRINGS</x:v>
      </x:c>
      <x:c r="U37" s="17" t="str"/>
      <x:c r="V37" s="17" t="str">
        <x:v>OWN01</x:v>
      </x:c>
      <x:c r="W37" s="17" t="str">
        <x:v>https://data.texas.gov/dataset/Public-Utility-Commission-of-Texas-Water-and-Sewer/auk8-env9</x:v>
      </x:c>
    </x:row>
    <x:row r="38" ht="46" customHeight="1">
      <x:c r="A38" s="17" t="str">
        <x:v>11389</x:v>
      </x:c>
      <x:c r="B38" s="17" t="str">
        <x:v>water</x:v>
      </x:c>
      <x:c r="C38" s="17" t="str">
        <x:v>SOUTHERN WATER</x:v>
      </x:c>
      <x:c r="D38" s="17" t="str">
        <x:v>Unresolved</x:v>
      </x:c>
      <x:c r="E38" s="17" t="str">
        <x:v>Not resolved to ultimate owner</x:v>
      </x:c>
      <x:c r="F38" s="17" t="str">
        <x:v>Unresolved</x:v>
      </x:c>
      <x:c r="G38" s="17" t="str"/>
      <x:c r="H38" s="17" t="str"/>
      <x:c r="I38" s="17" t="str">
        <x:v>No inference from legal name or responsible-party contact to beneficial ownership.</x:v>
      </x:c>
      <x:c r="J38" s="17" t="str">
        <x:v>HARRIS</x:v>
      </x:c>
      <x:c r="K38" s="17" t="str">
        <x:v>HARRIS</x:v>
      </x:c>
      <x:c r="L38" s="17" t="str"/>
      <x:c r="M38" s="17" t="str">
        <x:v>SOUTHERN WATER CORP</x:v>
      </x:c>
      <x:c r="N38" s="17" t="str"/>
      <x:c r="O38" s="17" t="str">
        <x:v>Not established by registry; no active-status field</x:v>
      </x:c>
      <x:c r="P38" s="17"/>
      <x:c r="Q38" s="17" t="n">
        <x:v>1</x:v>
      </x:c>
      <x:c r="R38" s="18" t="d">
        <x:v>2026-10-07T00:00:00.000Z</x:v>
      </x:c>
      <x:c r="S38" s="18" t="d">
        <x:v>2026-10-30T00:00:00.000Z</x:v>
      </x:c>
      <x:c r="T38" s="17" t="str"/>
      <x:c r="U38" s="17" t="str"/>
      <x:c r="V38" s="17" t="str">
        <x:v>OWN01</x:v>
      </x:c>
      <x:c r="W38" s="17" t="str">
        <x:v>https://data.texas.gov/dataset/Public-Utility-Commission-of-Texas-Water-and-Sewer/auk8-env9</x:v>
      </x:c>
    </x:row>
    <x:row r="39" ht="46" customHeight="1">
      <x:c r="A39" s="17" t="str">
        <x:v>11414</x:v>
      </x:c>
      <x:c r="B39" s="17" t="str">
        <x:v>water</x:v>
      </x:c>
      <x:c r="C39" s="17" t="str">
        <x:v>CLEARWATER OPERATING SERVICES</x:v>
      </x:c>
      <x:c r="D39" s="17" t="str">
        <x:v>Unresolved</x:v>
      </x:c>
      <x:c r="E39" s="17" t="str">
        <x:v>Not resolved to ultimate owner</x:v>
      </x:c>
      <x:c r="F39" s="17" t="str">
        <x:v>Unresolved</x:v>
      </x:c>
      <x:c r="G39" s="17" t="str"/>
      <x:c r="H39" s="17" t="str"/>
      <x:c r="I39" s="17" t="str">
        <x:v>No inference from legal name or responsible-party contact to beneficial ownership.</x:v>
      </x:c>
      <x:c r="J39" s="17" t="str">
        <x:v>DENTON</x:v>
      </x:c>
      <x:c r="K39" s="17" t="str">
        <x:v>DENTON</x:v>
      </x:c>
      <x:c r="L39" s="17" t="str"/>
      <x:c r="M39" s="17" t="str">
        <x:v>CLEARWATER OPERATING SERVICES LLC</x:v>
      </x:c>
      <x:c r="N39" s="17" t="str"/>
      <x:c r="O39" s="17" t="str">
        <x:v>Not established by registry; no active-status field</x:v>
      </x:c>
      <x:c r="P39" s="17"/>
      <x:c r="Q39" s="17" t="n">
        <x:v>1</x:v>
      </x:c>
      <x:c r="R39" s="18" t="d">
        <x:v>2026-10-07T00:00:00.000Z</x:v>
      </x:c>
      <x:c r="S39" s="18" t="d">
        <x:v>2026-10-30T00:00:00.000Z</x:v>
      </x:c>
      <x:c r="T39" s="17" t="str"/>
      <x:c r="U39" s="17" t="str"/>
      <x:c r="V39" s="17" t="str">
        <x:v>OWN01</x:v>
      </x:c>
      <x:c r="W39" s="17" t="str">
        <x:v>https://data.texas.gov/dataset/Public-Utility-Commission-of-Texas-Water-and-Sewer/auk8-env9</x:v>
      </x:c>
    </x:row>
    <x:row r="40" ht="46" customHeight="1">
      <x:c r="A40" s="17" t="str">
        <x:v>11438</x:v>
      </x:c>
      <x:c r="B40" s="17" t="str">
        <x:v>water</x:v>
      </x:c>
      <x:c r="C40" s="17" t="str">
        <x:v>COMMUNITY WATER SYSTEMS</x:v>
      </x:c>
      <x:c r="D40" s="17" t="str">
        <x:v>Unresolved</x:v>
      </x:c>
      <x:c r="E40" s="17" t="str">
        <x:v>Not resolved to ultimate owner</x:v>
      </x:c>
      <x:c r="F40" s="17" t="str">
        <x:v>Unresolved</x:v>
      </x:c>
      <x:c r="G40" s="17" t="str"/>
      <x:c r="H40" s="17" t="str"/>
      <x:c r="I40" s="17" t="str">
        <x:v>No inference from legal name or responsible-party contact to beneficial ownership.</x:v>
      </x:c>
      <x:c r="J40" s="17" t="str">
        <x:v>ORANGE</x:v>
      </x:c>
      <x:c r="K40" s="17" t="str">
        <x:v>ORANGE</x:v>
      </x:c>
      <x:c r="L40" s="17" t="str"/>
      <x:c r="M40" s="17" t="str"/>
      <x:c r="N40" s="17" t="str"/>
      <x:c r="O40" s="17" t="str">
        <x:v>Not established by registry; no active-status field</x:v>
      </x:c>
      <x:c r="P40" s="17"/>
      <x:c r="Q40" s="17" t="n">
        <x:v>1</x:v>
      </x:c>
      <x:c r="R40" s="18" t="d">
        <x:v>2026-10-07T00:00:00.000Z</x:v>
      </x:c>
      <x:c r="S40" s="18" t="d">
        <x:v>2026-10-30T00:00:00.000Z</x:v>
      </x:c>
      <x:c r="T40" s="17" t="str"/>
      <x:c r="U40" s="17" t="str"/>
      <x:c r="V40" s="17" t="str">
        <x:v>OWN01</x:v>
      </x:c>
      <x:c r="W40" s="17" t="str">
        <x:v>https://data.texas.gov/dataset/Public-Utility-Commission-of-Texas-Water-and-Sewer/auk8-env9</x:v>
      </x:c>
    </x:row>
    <x:row r="41" ht="46" customHeight="1">
      <x:c r="A41" s="17" t="str">
        <x:v>11443</x:v>
      </x:c>
      <x:c r="B41" s="17" t="str">
        <x:v>water</x:v>
      </x:c>
      <x:c r="C41" s="17" t="str">
        <x:v>LAKE FOREST FALLS</x:v>
      </x:c>
      <x:c r="D41" s="17" t="str">
        <x:v>Unresolved</x:v>
      </x:c>
      <x:c r="E41" s="17" t="str">
        <x:v>Not resolved to ultimate owner</x:v>
      </x:c>
      <x:c r="F41" s="17" t="str">
        <x:v>Unresolved</x:v>
      </x:c>
      <x:c r="G41" s="17" t="str"/>
      <x:c r="H41" s="17" t="str"/>
      <x:c r="I41" s="17" t="str">
        <x:v>No inference from legal name or responsible-party contact to beneficial ownership.</x:v>
      </x:c>
      <x:c r="J41" s="17" t="str">
        <x:v>MONTGOMERY</x:v>
      </x:c>
      <x:c r="K41" s="17" t="str">
        <x:v>MONTGOMERY</x:v>
      </x:c>
      <x:c r="L41" s="17" t="str"/>
      <x:c r="M41" s="17" t="str">
        <x:v>LAKE FOREST FALLS INC</x:v>
      </x:c>
      <x:c r="N41" s="17" t="str"/>
      <x:c r="O41" s="17" t="str">
        <x:v>Not established by registry; no active-status field</x:v>
      </x:c>
      <x:c r="P41" s="17"/>
      <x:c r="Q41" s="17" t="n">
        <x:v>1</x:v>
      </x:c>
      <x:c r="R41" s="18" t="d">
        <x:v>2026-10-07T00:00:00.000Z</x:v>
      </x:c>
      <x:c r="S41" s="18" t="d">
        <x:v>2026-10-30T00:00:00.000Z</x:v>
      </x:c>
      <x:c r="T41" s="17" t="str"/>
      <x:c r="U41" s="17" t="str"/>
      <x:c r="V41" s="17" t="str">
        <x:v>OWN01</x:v>
      </x:c>
      <x:c r="W41" s="17" t="str">
        <x:v>https://data.texas.gov/dataset/Public-Utility-Commission-of-Texas-Water-and-Sewer/auk8-env9</x:v>
      </x:c>
    </x:row>
    <x:row r="42" ht="46" customHeight="1">
      <x:c r="A42" s="17" t="str">
        <x:v>11468</x:v>
      </x:c>
      <x:c r="B42" s="17" t="str">
        <x:v>water</x:v>
      </x:c>
      <x:c r="C42" s="17" t="str">
        <x:v>GARY AARDAL</x:v>
      </x:c>
      <x:c r="D42" s="17" t="str">
        <x:v>Unresolved</x:v>
      </x:c>
      <x:c r="E42" s="17" t="str">
        <x:v>Not resolved to ultimate owner</x:v>
      </x:c>
      <x:c r="F42" s="17" t="str">
        <x:v>Unresolved</x:v>
      </x:c>
      <x:c r="G42" s="17" t="str"/>
      <x:c r="H42" s="17" t="str"/>
      <x:c r="I42" s="17" t="str">
        <x:v>No inference from legal name or responsible-party contact to beneficial ownership.</x:v>
      </x:c>
      <x:c r="J42" s="17" t="str">
        <x:v>ERATH, HOOD</x:v>
      </x:c>
      <x:c r="K42" s="17" t="str">
        <x:v>HOOD</x:v>
      </x:c>
      <x:c r="L42" s="17" t="str">
        <x:v>CPN WATER WORKS COMPANY</x:v>
      </x:c>
      <x:c r="M42" s="17" t="str">
        <x:v>CPN WATER WORKS COMPANY</x:v>
      </x:c>
      <x:c r="N42" s="17" t="str"/>
      <x:c r="O42" s="17" t="str">
        <x:v>Not established by registry; no active-status field</x:v>
      </x:c>
      <x:c r="P42" s="17"/>
      <x:c r="Q42" s="17" t="n">
        <x:v>1</x:v>
      </x:c>
      <x:c r="R42" s="18" t="d">
        <x:v>2026-10-07T00:00:00.000Z</x:v>
      </x:c>
      <x:c r="S42" s="18" t="d">
        <x:v>2026-10-30T00:00:00.000Z</x:v>
      </x:c>
      <x:c r="T42" s="17" t="str"/>
      <x:c r="U42" s="17" t="str"/>
      <x:c r="V42" s="17" t="str">
        <x:v>OWN01</x:v>
      </x:c>
      <x:c r="W42" s="17" t="str">
        <x:v>https://data.texas.gov/dataset/Public-Utility-Commission-of-Texas-Water-and-Sewer/auk8-env9</x:v>
      </x:c>
    </x:row>
    <x:row r="43" ht="46" customHeight="1">
      <x:c r="A43" s="17" t="str">
        <x:v>11471</x:v>
      </x:c>
      <x:c r="B43" s="17" t="str">
        <x:v>water</x:v>
      </x:c>
      <x:c r="C43" s="17" t="str">
        <x:v>SWWC UTILITIES</x:v>
      </x:c>
      <x:c r="D43" s="17" t="str">
        <x:v>Texas Water Utilities / Corix Utilities Texas</x:v>
      </x:c>
      <x:c r="E43" s="17" t="str">
        <x:v>Documented platform match; see group caveats</x:v>
      </x:c>
      <x:c r="F43" s="17" t="str">
        <x:v>Institutional infrastructure funds, public-sector pension capital and insurer capital</x:v>
      </x:c>
      <x:c r="G43" s="17" t="str">
        <x:v>Nexus Water Group; BCI program and SWMAC/IIF/Bazos structure</x:v>
      </x:c>
      <x:c r="H43" s="17" t="str">
        <x:v>OWN01; OWN04; OWN05; OWN06; OWN07; OWN08; OWN37</x:v>
      </x:c>
      <x:c r="I43"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43" s="17" t="str">
        <x:v>TRAVIS, WILLIAMSON</x:v>
      </x:c>
      <x:c r="K43" s="17" t="str">
        <x:v>TRAVIS</x:v>
      </x:c>
      <x:c r="L43" s="17" t="str">
        <x:v>WINDERMERE UTILITY COMPANY</x:v>
      </x:c>
      <x:c r="M43" s="17" t="str">
        <x:v>SWWC UTILITIES INC</x:v>
      </x:c>
      <x:c r="N43" s="17" t="str">
        <x:v>NEXUS</x:v>
      </x:c>
      <x:c r="O43" s="17" t="str">
        <x:v>Not established by registry; no active-status field</x:v>
      </x:c>
      <x:c r="P43" s="17"/>
      <x:c r="Q43" s="17" t="n">
        <x:v>1</x:v>
      </x:c>
      <x:c r="R43" s="18" t="d">
        <x:v>2026-10-07T00:00:00.000Z</x:v>
      </x:c>
      <x:c r="S43" s="18" t="d">
        <x:v>2026-10-30T00:00:00.000Z</x:v>
      </x:c>
      <x:c r="T43" s="17" t="str"/>
      <x:c r="U43" s="17" t="str"/>
      <x:c r="V43" s="17" t="str">
        <x:v>OWN01</x:v>
      </x:c>
      <x:c r="W43" s="17" t="str">
        <x:v>https://data.texas.gov/dataset/Public-Utility-Commission-of-Texas-Water-and-Sewer/auk8-env9</x:v>
      </x:c>
    </x:row>
    <x:row r="44" ht="46" customHeight="1">
      <x:c r="A44" s="17" t="str">
        <x:v>11483</x:v>
      </x:c>
      <x:c r="B44" s="17" t="str">
        <x:v>water</x:v>
      </x:c>
      <x:c r="C44" s="17" t="str">
        <x:v>SUNSET HILLS SUBDIVISION WATER SYSTEM</x:v>
      </x:c>
      <x:c r="D44" s="17" t="str">
        <x:v>Unresolved</x:v>
      </x:c>
      <x:c r="E44" s="17" t="str">
        <x:v>Not resolved to ultimate owner</x:v>
      </x:c>
      <x:c r="F44" s="17" t="str">
        <x:v>Unresolved</x:v>
      </x:c>
      <x:c r="G44" s="17" t="str"/>
      <x:c r="H44" s="17" t="str"/>
      <x:c r="I44" s="17" t="str">
        <x:v>No inference from legal name or responsible-party contact to beneficial ownership.</x:v>
      </x:c>
      <x:c r="J44" s="17" t="str">
        <x:v>BURNET</x:v>
      </x:c>
      <x:c r="K44" s="17" t="str">
        <x:v>BURNET</x:v>
      </x:c>
      <x:c r="L44" s="17" t="str"/>
      <x:c r="M44" s="17" t="str"/>
      <x:c r="N44" s="17" t="str"/>
      <x:c r="O44" s="17" t="str">
        <x:v>Not established by registry; no active-status field</x:v>
      </x:c>
      <x:c r="P44" s="17"/>
      <x:c r="Q44" s="17" t="n">
        <x:v>1</x:v>
      </x:c>
      <x:c r="R44" s="18" t="d">
        <x:v>2026-10-07T00:00:00.000Z</x:v>
      </x:c>
      <x:c r="S44" s="18" t="d">
        <x:v>2026-10-30T00:00:00.000Z</x:v>
      </x:c>
      <x:c r="T44" s="17" t="str"/>
      <x:c r="U44" s="17" t="str"/>
      <x:c r="V44" s="17" t="str">
        <x:v>OWN01</x:v>
      </x:c>
      <x:c r="W44" s="17" t="str">
        <x:v>https://data.texas.gov/dataset/Public-Utility-Commission-of-Texas-Water-and-Sewer/auk8-env9</x:v>
      </x:c>
    </x:row>
    <x:row r="45" ht="46" customHeight="1">
      <x:c r="A45" s="17" t="str">
        <x:v>11570</x:v>
      </x:c>
      <x:c r="B45" s="17" t="str">
        <x:v>water</x:v>
      </x:c>
      <x:c r="C45" s="17" t="str">
        <x:v>MARY MEADE WATER</x:v>
      </x:c>
      <x:c r="D45" s="17" t="str">
        <x:v>Unresolved</x:v>
      </x:c>
      <x:c r="E45" s="17" t="str">
        <x:v>Not resolved to ultimate owner</x:v>
      </x:c>
      <x:c r="F45" s="17" t="str">
        <x:v>Unresolved</x:v>
      </x:c>
      <x:c r="G45" s="17" t="str"/>
      <x:c r="H45" s="17" t="str"/>
      <x:c r="I45" s="17" t="str">
        <x:v>No inference from legal name or responsible-party contact to beneficial ownership.</x:v>
      </x:c>
      <x:c r="J45" s="17" t="str">
        <x:v>KERR</x:v>
      </x:c>
      <x:c r="K45" s="17" t="str">
        <x:v>KERR</x:v>
      </x:c>
      <x:c r="L45" s="17" t="str"/>
      <x:c r="M45" s="17" t="str"/>
      <x:c r="N45" s="17" t="str"/>
      <x:c r="O45" s="17" t="str">
        <x:v>Not established by registry; no active-status field</x:v>
      </x:c>
      <x:c r="P45" s="17"/>
      <x:c r="Q45" s="17" t="n">
        <x:v>1</x:v>
      </x:c>
      <x:c r="R45" s="18" t="d">
        <x:v>2026-10-07T00:00:00.000Z</x:v>
      </x:c>
      <x:c r="S45" s="18" t="d">
        <x:v>2026-10-30T00:00:00.000Z</x:v>
      </x:c>
      <x:c r="T45" s="17" t="str"/>
      <x:c r="U45" s="17" t="str"/>
      <x:c r="V45" s="17" t="str">
        <x:v>OWN01</x:v>
      </x:c>
      <x:c r="W45" s="17" t="str">
        <x:v>https://data.texas.gov/dataset/Public-Utility-Commission-of-Texas-Water-and-Sewer/auk8-env9</x:v>
      </x:c>
    </x:row>
    <x:row r="46" ht="46" customHeight="1">
      <x:c r="A46" s="17" t="str">
        <x:v>11600</x:v>
      </x:c>
      <x:c r="B46" s="17" t="str">
        <x:v>water</x:v>
      </x:c>
      <x:c r="C46" s="17" t="str">
        <x:v>ESCONDIDO CREEK ESTATES</x:v>
      </x:c>
      <x:c r="D46" s="17" t="str">
        <x:v>Unresolved</x:v>
      </x:c>
      <x:c r="E46" s="17" t="str">
        <x:v>Not resolved to ultimate owner</x:v>
      </x:c>
      <x:c r="F46" s="17" t="str">
        <x:v>Unresolved</x:v>
      </x:c>
      <x:c r="G46" s="17" t="str"/>
      <x:c r="H46" s="17" t="str"/>
      <x:c r="I46" s="17" t="str">
        <x:v>No inference from legal name or responsible-party contact to beneficial ownership.</x:v>
      </x:c>
      <x:c r="J46" s="17" t="str">
        <x:v>KLEBERG</x:v>
      </x:c>
      <x:c r="K46" s="17" t="str">
        <x:v>KLEBERG</x:v>
      </x:c>
      <x:c r="L46" s="17" t="str"/>
      <x:c r="M46" s="17" t="str">
        <x:v>ESCONDIDO CREEK ESTATES INC</x:v>
      </x:c>
      <x:c r="N46" s="17" t="str"/>
      <x:c r="O46" s="17" t="str">
        <x:v>Not established by registry; no active-status field</x:v>
      </x:c>
      <x:c r="P46" s="17"/>
      <x:c r="Q46" s="17" t="n">
        <x:v>1</x:v>
      </x:c>
      <x:c r="R46" s="18" t="d">
        <x:v>2026-10-07T00:00:00.000Z</x:v>
      </x:c>
      <x:c r="S46" s="18" t="d">
        <x:v>2026-10-30T00:00:00.000Z</x:v>
      </x:c>
      <x:c r="T46" s="17" t="str"/>
      <x:c r="U46" s="17" t="str"/>
      <x:c r="V46" s="17" t="str">
        <x:v>OWN01</x:v>
      </x:c>
      <x:c r="W46" s="17" t="str">
        <x:v>https://data.texas.gov/dataset/Public-Utility-Commission-of-Texas-Water-and-Sewer/auk8-env9</x:v>
      </x:c>
    </x:row>
    <x:row r="47" ht="46" customHeight="1">
      <x:c r="A47" s="17" t="str">
        <x:v>11603</x:v>
      </x:c>
      <x:c r="B47" s="17" t="str">
        <x:v>water</x:v>
      </x:c>
      <x:c r="C47" s="17" t="str">
        <x:v>MOORELAND WATER</x:v>
      </x:c>
      <x:c r="D47" s="17" t="str">
        <x:v>Unresolved</x:v>
      </x:c>
      <x:c r="E47" s="17" t="str">
        <x:v>Not resolved to ultimate owner</x:v>
      </x:c>
      <x:c r="F47" s="17" t="str">
        <x:v>Unresolved</x:v>
      </x:c>
      <x:c r="G47" s="17" t="str"/>
      <x:c r="H47" s="17" t="str"/>
      <x:c r="I47" s="17" t="str">
        <x:v>No inference from legal name or responsible-party contact to beneficial ownership.</x:v>
      </x:c>
      <x:c r="J47" s="17" t="str">
        <x:v>HOOD</x:v>
      </x:c>
      <x:c r="K47" s="17" t="str">
        <x:v>HOOD</x:v>
      </x:c>
      <x:c r="L47" s="17" t="str"/>
      <x:c r="M47" s="17" t="str"/>
      <x:c r="N47" s="17" t="str"/>
      <x:c r="O47" s="17" t="str">
        <x:v>Not established by registry; no active-status field</x:v>
      </x:c>
      <x:c r="P47" s="17"/>
      <x:c r="Q47" s="17" t="n">
        <x:v>1</x:v>
      </x:c>
      <x:c r="R47" s="18" t="d">
        <x:v>2026-10-07T00:00:00.000Z</x:v>
      </x:c>
      <x:c r="S47" s="18" t="d">
        <x:v>2026-10-30T00:00:00.000Z</x:v>
      </x:c>
      <x:c r="T47" s="17" t="str"/>
      <x:c r="U47" s="17" t="str"/>
      <x:c r="V47" s="17" t="str">
        <x:v>OWN01</x:v>
      </x:c>
      <x:c r="W47" s="17" t="str">
        <x:v>https://data.texas.gov/dataset/Public-Utility-Commission-of-Texas-Water-and-Sewer/auk8-env9</x:v>
      </x:c>
    </x:row>
    <x:row r="48" ht="46" customHeight="1">
      <x:c r="A48" s="17" t="str">
        <x:v>11612</x:v>
      </x:c>
      <x:c r="B48" s="17" t="str">
        <x:v>water</x:v>
      </x:c>
      <x:c r="C48" s="17" t="str">
        <x:v>QUADVEST LP</x:v>
      </x:c>
      <x:c r="D48" s="17" t="str">
        <x:v>Texas Water Company / Quadvest</x:v>
      </x:c>
      <x:c r="E48" s="17" t="str">
        <x:v>Documented platform match; see group caveats</x:v>
      </x:c>
      <x:c r="F48" s="17" t="str">
        <x:v>Publicly traded holding company; dispersed shareholders</x:v>
      </x:c>
      <x:c r="G48" s="17" t="str">
        <x:v>H2O America</x:v>
      </x:c>
      <x:c r="H48" s="17" t="str">
        <x:v>OWN01; OWN02; OWN03</x:v>
      </x:c>
      <x:c r="I48" s="17" t="str">
        <x:v>Quadvest acquisition closed October 1, 2026. Registry utility names and CCNs are retained as published; the legal post-close registration of each CCN has not been independently confirmed.</x:v>
      </x:c>
      <x:c r="J48" s="17" t="str">
        <x:v>ARANSAS, BRAZORIA, FORT BEND, HARRIS, JACKSON, LIBERTY, MATAGORDA, MONTGOMERY, WALKER, WALLER</x:v>
      </x:c>
      <x:c r="K48" s="17" t="str">
        <x:v>MONTGOMERY</x:v>
      </x:c>
      <x:c r="L48" s="17" t="str"/>
      <x:c r="M48" s="17" t="str">
        <x:v>QUADVEST LP</x:v>
      </x:c>
      <x:c r="N48" s="17" t="str">
        <x:v>H2O</x:v>
      </x:c>
      <x:c r="O48" s="17" t="str">
        <x:v>Not established by registry; no active-status field</x:v>
      </x:c>
      <x:c r="P48" s="17"/>
      <x:c r="Q48" s="17" t="n">
        <x:v>1</x:v>
      </x:c>
      <x:c r="R48" s="18" t="d">
        <x:v>2026-10-07T00:00:00.000Z</x:v>
      </x:c>
      <x:c r="S48" s="18" t="d">
        <x:v>2026-10-30T00:00:00.000Z</x:v>
      </x:c>
      <x:c r="T48" s="17" t="str"/>
      <x:c r="U48" s="17" t="str"/>
      <x:c r="V48" s="17" t="str">
        <x:v>OWN01</x:v>
      </x:c>
      <x:c r="W48" s="17" t="str">
        <x:v>https://data.texas.gov/dataset/Public-Utility-Commission-of-Texas-Water-and-Sewer/auk8-env9</x:v>
      </x:c>
    </x:row>
    <x:row r="49" ht="46" customHeight="1">
      <x:c r="A49" s="17" t="str">
        <x:v>11633</x:v>
      </x:c>
      <x:c r="B49" s="17" t="str">
        <x:v>water</x:v>
      </x:c>
      <x:c r="C49" s="17" t="str">
        <x:v>OAK BEND HOMEOWNERS WSC</x:v>
      </x:c>
      <x:c r="D49" s="17" t="str">
        <x:v>Unresolved</x:v>
      </x:c>
      <x:c r="E49" s="17" t="str">
        <x:v>Not resolved to ultimate owner</x:v>
      </x:c>
      <x:c r="F49" s="17" t="str">
        <x:v>Unresolved</x:v>
      </x:c>
      <x:c r="G49" s="17" t="str"/>
      <x:c r="H49" s="17" t="str"/>
      <x:c r="I49" s="17" t="str">
        <x:v>No inference from legal name or responsible-party contact to beneficial ownership.</x:v>
      </x:c>
      <x:c r="J49" s="17" t="str">
        <x:v>DENTON</x:v>
      </x:c>
      <x:c r="K49" s="17" t="str">
        <x:v>DENTON</x:v>
      </x:c>
      <x:c r="L49" s="17" t="str"/>
      <x:c r="M49" s="17" t="str">
        <x:v>OAK BEND HOMEOWNERS WSC</x:v>
      </x:c>
      <x:c r="N49" s="17" t="str"/>
      <x:c r="O49" s="17" t="str">
        <x:v>Not established by registry; no active-status field</x:v>
      </x:c>
      <x:c r="P49" s="17"/>
      <x:c r="Q49" s="17" t="n">
        <x:v>1</x:v>
      </x:c>
      <x:c r="R49" s="18" t="d">
        <x:v>2026-10-07T00:00:00.000Z</x:v>
      </x:c>
      <x:c r="S49" s="18" t="d">
        <x:v>2026-10-30T00:00:00.000Z</x:v>
      </x:c>
      <x:c r="T49" s="17" t="str"/>
      <x:c r="U49" s="17" t="str"/>
      <x:c r="V49" s="17" t="str">
        <x:v>OWN01</x:v>
      </x:c>
      <x:c r="W49" s="17" t="str">
        <x:v>https://data.texas.gov/dataset/Public-Utility-Commission-of-Texas-Water-and-Sewer/auk8-env9</x:v>
      </x:c>
    </x:row>
    <x:row r="50" ht="46" customHeight="1">
      <x:c r="A50" s="17" t="str">
        <x:v>11659</x:v>
      </x:c>
      <x:c r="B50" s="17" t="str">
        <x:v>water</x:v>
      </x:c>
      <x:c r="C50" s="17" t="str">
        <x:v>CEDRON CREEK RANCH ASSOCIATION</x:v>
      </x:c>
      <x:c r="D50" s="17" t="str">
        <x:v>Unresolved</x:v>
      </x:c>
      <x:c r="E50" s="17" t="str">
        <x:v>Not resolved to ultimate owner</x:v>
      </x:c>
      <x:c r="F50" s="17" t="str">
        <x:v>Unresolved</x:v>
      </x:c>
      <x:c r="G50" s="17" t="str"/>
      <x:c r="H50" s="17" t="str"/>
      <x:c r="I50" s="17" t="str">
        <x:v>No inference from legal name or responsible-party contact to beneficial ownership.</x:v>
      </x:c>
      <x:c r="J50" s="17" t="str">
        <x:v>BOSQUE</x:v>
      </x:c>
      <x:c r="K50" s="17" t="str">
        <x:v>BOSQUE</x:v>
      </x:c>
      <x:c r="L50" s="17" t="str"/>
      <x:c r="M50" s="17" t="str">
        <x:v>CEDRON CREEK RANCH ASSOCIATION</x:v>
      </x:c>
      <x:c r="N50" s="17" t="str"/>
      <x:c r="O50" s="17" t="str">
        <x:v>Not established by registry; no active-status field</x:v>
      </x:c>
      <x:c r="P50" s="17"/>
      <x:c r="Q50" s="17" t="n">
        <x:v>1</x:v>
      </x:c>
      <x:c r="R50" s="18" t="d">
        <x:v>2026-10-07T00:00:00.000Z</x:v>
      </x:c>
      <x:c r="S50" s="18" t="d">
        <x:v>2026-10-30T00:00:00.000Z</x:v>
      </x:c>
      <x:c r="T50" s="17" t="str"/>
      <x:c r="U50" s="17" t="str"/>
      <x:c r="V50" s="17" t="str">
        <x:v>OWN01</x:v>
      </x:c>
      <x:c r="W50" s="17" t="str">
        <x:v>https://data.texas.gov/dataset/Public-Utility-Commission-of-Texas-Water-and-Sewer/auk8-env9</x:v>
      </x:c>
    </x:row>
    <x:row r="51" ht="46" customHeight="1">
      <x:c r="A51" s="17" t="str">
        <x:v>11672</x:v>
      </x:c>
      <x:c r="B51" s="17" t="str">
        <x:v>water</x:v>
      </x:c>
      <x:c r="C51" s="17" t="str">
        <x:v>HORSESHOE BEND ESTATES HOA</x:v>
      </x:c>
      <x:c r="D51" s="17" t="str">
        <x:v>Unresolved</x:v>
      </x:c>
      <x:c r="E51" s="17" t="str">
        <x:v>Not resolved to ultimate owner</x:v>
      </x:c>
      <x:c r="F51" s="17" t="str">
        <x:v>Unresolved</x:v>
      </x:c>
      <x:c r="G51" s="17" t="str"/>
      <x:c r="H51" s="17" t="str"/>
      <x:c r="I51" s="17" t="str">
        <x:v>No inference from legal name or responsible-party contact to beneficial ownership.</x:v>
      </x:c>
      <x:c r="J51" s="17" t="str">
        <x:v>WICHITA</x:v>
      </x:c>
      <x:c r="K51" s="17" t="str">
        <x:v>WICHITA</x:v>
      </x:c>
      <x:c r="L51" s="17" t="str"/>
      <x:c r="M51" s="17" t="str">
        <x:v>HORSESHOE BEND ESTATES HOMEOWNERS ASSOCIATION</x:v>
      </x:c>
      <x:c r="N51" s="17" t="str"/>
      <x:c r="O51" s="17" t="str">
        <x:v>Not established by registry; no active-status field</x:v>
      </x:c>
      <x:c r="P51" s="17"/>
      <x:c r="Q51" s="17" t="n">
        <x:v>1</x:v>
      </x:c>
      <x:c r="R51" s="18" t="d">
        <x:v>2026-10-07T00:00:00.000Z</x:v>
      </x:c>
      <x:c r="S51" s="18" t="d">
        <x:v>2026-10-30T00:00:00.000Z</x:v>
      </x:c>
      <x:c r="T51" s="17" t="str"/>
      <x:c r="U51" s="17" t="str"/>
      <x:c r="V51" s="17" t="str">
        <x:v>OWN01</x:v>
      </x:c>
      <x:c r="W51" s="17" t="str">
        <x:v>https://data.texas.gov/dataset/Public-Utility-Commission-of-Texas-Water-and-Sewer/auk8-env9</x:v>
      </x:c>
    </x:row>
    <x:row r="52" ht="46" customHeight="1">
      <x:c r="A52" s="17" t="str">
        <x:v>11675</x:v>
      </x:c>
      <x:c r="B52" s="17" t="str">
        <x:v>water</x:v>
      </x:c>
      <x:c r="C52" s="17" t="str">
        <x:v>ANDERSON WATER</x:v>
      </x:c>
      <x:c r="D52" s="17" t="str">
        <x:v>Unresolved</x:v>
      </x:c>
      <x:c r="E52" s="17" t="str">
        <x:v>Not resolved to ultimate owner</x:v>
      </x:c>
      <x:c r="F52" s="17" t="str">
        <x:v>Unresolved</x:v>
      </x:c>
      <x:c r="G52" s="17" t="str"/>
      <x:c r="H52" s="17" t="str"/>
      <x:c r="I52" s="17" t="str">
        <x:v>No inference from legal name or responsible-party contact to beneficial ownership.</x:v>
      </x:c>
      <x:c r="J52" s="17" t="str">
        <x:v>GRIMES</x:v>
      </x:c>
      <x:c r="K52" s="17" t="str">
        <x:v>GRIMES</x:v>
      </x:c>
      <x:c r="L52" s="17" t="str"/>
      <x:c r="M52" s="17" t="str">
        <x:v>ANDERSON WATER COMPANY INC</x:v>
      </x:c>
      <x:c r="N52" s="17" t="str"/>
      <x:c r="O52" s="17" t="str">
        <x:v>Not established by registry; no active-status field</x:v>
      </x:c>
      <x:c r="P52" s="17"/>
      <x:c r="Q52" s="17" t="n">
        <x:v>1</x:v>
      </x:c>
      <x:c r="R52" s="18" t="d">
        <x:v>2026-10-07T00:00:00.000Z</x:v>
      </x:c>
      <x:c r="S52" s="18" t="d">
        <x:v>2026-10-30T00:00:00.000Z</x:v>
      </x:c>
      <x:c r="T52" s="17" t="str"/>
      <x:c r="U52" s="17" t="str"/>
      <x:c r="V52" s="17" t="str">
        <x:v>OWN01</x:v>
      </x:c>
      <x:c r="W52" s="17" t="str">
        <x:v>https://data.texas.gov/dataset/Public-Utility-Commission-of-Texas-Water-and-Sewer/auk8-env9</x:v>
      </x:c>
    </x:row>
    <x:row r="53" ht="46" customHeight="1">
      <x:c r="A53" s="17" t="str">
        <x:v>11679</x:v>
      </x:c>
      <x:c r="B53" s="17" t="str">
        <x:v>water</x:v>
      </x:c>
      <x:c r="C53" s="17" t="str">
        <x:v>JONES ACRES WATER</x:v>
      </x:c>
      <x:c r="D53" s="17" t="str">
        <x:v>Unresolved</x:v>
      </x:c>
      <x:c r="E53" s="17" t="str">
        <x:v>Not resolved to ultimate owner</x:v>
      </x:c>
      <x:c r="F53" s="17" t="str">
        <x:v>Unresolved</x:v>
      </x:c>
      <x:c r="G53" s="17" t="str"/>
      <x:c r="H53" s="17" t="str"/>
      <x:c r="I53" s="17" t="str">
        <x:v>No inference from legal name or responsible-party contact to beneficial ownership.</x:v>
      </x:c>
      <x:c r="J53" s="17" t="str">
        <x:v>DENTON, WISE</x:v>
      </x:c>
      <x:c r="K53" s="17" t="str">
        <x:v>DENTON</x:v>
      </x:c>
      <x:c r="L53" s="17" t="str"/>
      <x:c r="M53" s="17" t="str">
        <x:v>JONES ACRES WATER</x:v>
      </x:c>
      <x:c r="N53" s="17" t="str"/>
      <x:c r="O53" s="17" t="str">
        <x:v>Not established by registry; no active-status field</x:v>
      </x:c>
      <x:c r="P53" s="17"/>
      <x:c r="Q53" s="17" t="n">
        <x:v>1</x:v>
      </x:c>
      <x:c r="R53" s="18" t="d">
        <x:v>2026-10-07T00:00:00.000Z</x:v>
      </x:c>
      <x:c r="S53" s="18" t="d">
        <x:v>2026-10-30T00:00:00.000Z</x:v>
      </x:c>
      <x:c r="T53" s="17" t="str"/>
      <x:c r="U53" s="17" t="str"/>
      <x:c r="V53" s="17" t="str">
        <x:v>OWN01</x:v>
      </x:c>
      <x:c r="W53" s="17" t="str">
        <x:v>https://data.texas.gov/dataset/Public-Utility-Commission-of-Texas-Water-and-Sewer/auk8-env9</x:v>
      </x:c>
    </x:row>
    <x:row r="54" ht="46" customHeight="1">
      <x:c r="A54" s="17" t="str">
        <x:v>11680</x:v>
      </x:c>
      <x:c r="B54" s="17" t="str">
        <x:v>water</x:v>
      </x:c>
      <x:c r="C54" s="17" t="str">
        <x:v>WHISPERING OAKS WATER COOP</x:v>
      </x:c>
      <x:c r="D54" s="17" t="str">
        <x:v>Unresolved</x:v>
      </x:c>
      <x:c r="E54" s="17" t="str">
        <x:v>Not resolved to ultimate owner</x:v>
      </x:c>
      <x:c r="F54" s="17" t="str">
        <x:v>Unresolved</x:v>
      </x:c>
      <x:c r="G54" s="17" t="str"/>
      <x:c r="H54" s="17" t="str"/>
      <x:c r="I54" s="17" t="str">
        <x:v>No inference from legal name or responsible-party contact to beneficial ownership.</x:v>
      </x:c>
      <x:c r="J54" s="17" t="str">
        <x:v>HUNT</x:v>
      </x:c>
      <x:c r="K54" s="17" t="str">
        <x:v>HUNT</x:v>
      </x:c>
      <x:c r="L54" s="17" t="str"/>
      <x:c r="M54" s="17" t="str">
        <x:v>WHISPERING OAKS WATER COOP</x:v>
      </x:c>
      <x:c r="N54" s="17" t="str"/>
      <x:c r="O54" s="17" t="str">
        <x:v>Not established by registry; no active-status field</x:v>
      </x:c>
      <x:c r="P54" s="17"/>
      <x:c r="Q54" s="17" t="n">
        <x:v>1</x:v>
      </x:c>
      <x:c r="R54" s="18" t="d">
        <x:v>2026-10-07T00:00:00.000Z</x:v>
      </x:c>
      <x:c r="S54" s="18" t="d">
        <x:v>2026-10-30T00:00:00.000Z</x:v>
      </x:c>
      <x:c r="T54" s="17" t="str"/>
      <x:c r="U54" s="17" t="str"/>
      <x:c r="V54" s="17" t="str">
        <x:v>OWN01</x:v>
      </x:c>
      <x:c r="W54" s="17" t="str">
        <x:v>https://data.texas.gov/dataset/Public-Utility-Commission-of-Texas-Water-and-Sewer/auk8-env9</x:v>
      </x:c>
    </x:row>
    <x:row r="55" ht="46" customHeight="1">
      <x:c r="A55" s="17" t="str">
        <x:v>11691</x:v>
      </x:c>
      <x:c r="B55" s="17" t="str">
        <x:v>water</x:v>
      </x:c>
      <x:c r="C55" s="17" t="str">
        <x:v>COUNTRY TERRACE WATER</x:v>
      </x:c>
      <x:c r="D55" s="17" t="str">
        <x:v>Unresolved</x:v>
      </x:c>
      <x:c r="E55" s="17" t="str">
        <x:v>Not resolved to ultimate owner</x:v>
      </x:c>
      <x:c r="F55" s="17" t="str">
        <x:v>Unresolved</x:v>
      </x:c>
      <x:c r="G55" s="17" t="str"/>
      <x:c r="H55" s="17" t="str"/>
      <x:c r="I55" s="17" t="str">
        <x:v>No inference from legal name or responsible-party contact to beneficial ownership.</x:v>
      </x:c>
      <x:c r="J55" s="17" t="str">
        <x:v>HARRIS</x:v>
      </x:c>
      <x:c r="K55" s="17" t="str">
        <x:v>HARRIS</x:v>
      </x:c>
      <x:c r="L55" s="17" t="str"/>
      <x:c r="M55" s="17" t="str">
        <x:v>COUNTRY TERRACE WATER COMPANY INC</x:v>
      </x:c>
      <x:c r="N55" s="17" t="str"/>
      <x:c r="O55" s="17" t="str">
        <x:v>Not established by registry; no active-status field</x:v>
      </x:c>
      <x:c r="P55" s="17"/>
      <x:c r="Q55" s="17" t="n">
        <x:v>1</x:v>
      </x:c>
      <x:c r="R55" s="18" t="d">
        <x:v>2026-10-07T00:00:00.000Z</x:v>
      </x:c>
      <x:c r="S55" s="18" t="d">
        <x:v>2026-10-30T00:00:00.000Z</x:v>
      </x:c>
      <x:c r="T55" s="17" t="str"/>
      <x:c r="U55" s="17" t="str"/>
      <x:c r="V55" s="17" t="str">
        <x:v>OWN01</x:v>
      </x:c>
      <x:c r="W55" s="17" t="str">
        <x:v>https://data.texas.gov/dataset/Public-Utility-Commission-of-Texas-Water-and-Sewer/auk8-env9</x:v>
      </x:c>
    </x:row>
    <x:row r="56" ht="46" customHeight="1">
      <x:c r="A56" s="17" t="str">
        <x:v>11699</x:v>
      </x:c>
      <x:c r="B56" s="17" t="str">
        <x:v>water</x:v>
      </x:c>
      <x:c r="C56" s="17" t="str">
        <x:v>HDU SERVICES LLC</x:v>
      </x:c>
      <x:c r="D56" s="17" t="str">
        <x:v>Unresolved</x:v>
      </x:c>
      <x:c r="E56" s="17" t="str">
        <x:v>Not resolved to ultimate owner</x:v>
      </x:c>
      <x:c r="F56" s="17" t="str">
        <x:v>Unresolved</x:v>
      </x:c>
      <x:c r="G56" s="17" t="str"/>
      <x:c r="H56" s="17" t="str"/>
      <x:c r="I56" s="17" t="str">
        <x:v>No inference from legal name or responsible-party contact to beneficial ownership.</x:v>
      </x:c>
      <x:c r="J56" s="17" t="str">
        <x:v>BRAZOS, BURLESON</x:v>
      </x:c>
      <x:c r="K56" s="17" t="str">
        <x:v>BRAZOS</x:v>
      </x:c>
      <x:c r="L56" s="17" t="str"/>
      <x:c r="M56" s="17" t="str">
        <x:v>HDU SERVICES LLC</x:v>
      </x:c>
      <x:c r="N56" s="17" t="str"/>
      <x:c r="O56" s="17" t="str">
        <x:v>Not established by registry; no active-status field</x:v>
      </x:c>
      <x:c r="P56" s="17"/>
      <x:c r="Q56" s="17" t="n">
        <x:v>1</x:v>
      </x:c>
      <x:c r="R56" s="18" t="d">
        <x:v>2026-10-07T00:00:00.000Z</x:v>
      </x:c>
      <x:c r="S56" s="18" t="d">
        <x:v>2026-10-30T00:00:00.000Z</x:v>
      </x:c>
      <x:c r="T56" s="17" t="str"/>
      <x:c r="U56" s="17" t="str"/>
      <x:c r="V56" s="17" t="str">
        <x:v>OWN01</x:v>
      </x:c>
      <x:c r="W56" s="17" t="str">
        <x:v>https://data.texas.gov/dataset/Public-Utility-Commission-of-Texas-Water-and-Sewer/auk8-env9</x:v>
      </x:c>
    </x:row>
    <x:row r="57" ht="46" customHeight="1">
      <x:c r="A57" s="17" t="str">
        <x:v>11704</x:v>
      </x:c>
      <x:c r="B57" s="17" t="str">
        <x:v>water</x:v>
      </x:c>
      <x:c r="C57" s="17" t="str">
        <x:v>SHEROLL AND ROGER RICHARDSON</x:v>
      </x:c>
      <x:c r="D57" s="17" t="str">
        <x:v>Unresolved</x:v>
      </x:c>
      <x:c r="E57" s="17" t="str">
        <x:v>Not resolved to ultimate owner</x:v>
      </x:c>
      <x:c r="F57" s="17" t="str">
        <x:v>Unresolved</x:v>
      </x:c>
      <x:c r="G57" s="17" t="str"/>
      <x:c r="H57" s="17" t="str"/>
      <x:c r="I57" s="17" t="str">
        <x:v>No inference from legal name or responsible-party contact to beneficial ownership.</x:v>
      </x:c>
      <x:c r="J57" s="17" t="str">
        <x:v>NAVARRO</x:v>
      </x:c>
      <x:c r="K57" s="17" t="str">
        <x:v>NAVARRO</x:v>
      </x:c>
      <x:c r="L57" s="17" t="str">
        <x:v>NORTHTOWN ACRES WATER SUPPLY</x:v>
      </x:c>
      <x:c r="M57" s="17" t="str">
        <x:v>SHEROLL AND ROGER RICHARDSON</x:v>
      </x:c>
      <x:c r="N57" s="17" t="str"/>
      <x:c r="O57" s="17" t="str">
        <x:v>Not established by registry; no active-status field</x:v>
      </x:c>
      <x:c r="P57" s="17"/>
      <x:c r="Q57" s="17" t="n">
        <x:v>1</x:v>
      </x:c>
      <x:c r="R57" s="18" t="d">
        <x:v>2026-10-07T00:00:00.000Z</x:v>
      </x:c>
      <x:c r="S57" s="18" t="d">
        <x:v>2026-10-30T00:00:00.000Z</x:v>
      </x:c>
      <x:c r="T57" s="17" t="str"/>
      <x:c r="U57" s="17" t="str"/>
      <x:c r="V57" s="17" t="str">
        <x:v>OWN01</x:v>
      </x:c>
      <x:c r="W57" s="17" t="str">
        <x:v>https://data.texas.gov/dataset/Public-Utility-Commission-of-Texas-Water-and-Sewer/auk8-env9</x:v>
      </x:c>
    </x:row>
    <x:row r="58" ht="46" customHeight="1">
      <x:c r="A58" s="17" t="str">
        <x:v>11707</x:v>
      </x:c>
      <x:c r="B58" s="17" t="str">
        <x:v>water</x:v>
      </x:c>
      <x:c r="C58" s="17" t="str">
        <x:v>SAM RAYBURN WATER</x:v>
      </x:c>
      <x:c r="D58" s="17" t="str">
        <x:v>Unresolved</x:v>
      </x:c>
      <x:c r="E58" s="17" t="str">
        <x:v>Not resolved to ultimate owner</x:v>
      </x:c>
      <x:c r="F58" s="17" t="str">
        <x:v>Unresolved</x:v>
      </x:c>
      <x:c r="G58" s="17" t="str"/>
      <x:c r="H58" s="17" t="str"/>
      <x:c r="I58" s="17" t="str">
        <x:v>No inference from legal name or responsible-party contact to beneficial ownership.</x:v>
      </x:c>
      <x:c r="J58" s="17" t="str">
        <x:v>SAN AUGUSTINE</x:v>
      </x:c>
      <x:c r="K58" s="17" t="str">
        <x:v>SAN AUGUSTINE</x:v>
      </x:c>
      <x:c r="L58" s="17" t="str"/>
      <x:c r="M58" s="17" t="str">
        <x:v>SAM RAYBURN WATER INC</x:v>
      </x:c>
      <x:c r="N58" s="17" t="str"/>
      <x:c r="O58" s="17" t="str">
        <x:v>Not established by registry; no active-status field</x:v>
      </x:c>
      <x:c r="P58" s="17"/>
      <x:c r="Q58" s="17" t="n">
        <x:v>1</x:v>
      </x:c>
      <x:c r="R58" s="18" t="d">
        <x:v>2026-10-07T00:00:00.000Z</x:v>
      </x:c>
      <x:c r="S58" s="18" t="d">
        <x:v>2026-10-30T00:00:00.000Z</x:v>
      </x:c>
      <x:c r="T58" s="17" t="str"/>
      <x:c r="U58" s="17" t="str"/>
      <x:c r="V58" s="17" t="str">
        <x:v>OWN01</x:v>
      </x:c>
      <x:c r="W58" s="17" t="str">
        <x:v>https://data.texas.gov/dataset/Public-Utility-Commission-of-Texas-Water-and-Sewer/auk8-env9</x:v>
      </x:c>
    </x:row>
    <x:row r="59" ht="46" customHeight="1">
      <x:c r="A59" s="17" t="str">
        <x:v>11714</x:v>
      </x:c>
      <x:c r="B59" s="17" t="str">
        <x:v>water</x:v>
      </x:c>
      <x:c r="C59" s="17" t="str">
        <x:v>CARRINGTON ASSOCIATES</x:v>
      </x:c>
      <x:c r="D59" s="17" t="str">
        <x:v>Unresolved</x:v>
      </x:c>
      <x:c r="E59" s="17" t="str">
        <x:v>Not resolved to ultimate owner</x:v>
      </x:c>
      <x:c r="F59" s="17" t="str">
        <x:v>Unresolved</x:v>
      </x:c>
      <x:c r="G59" s="17" t="str"/>
      <x:c r="H59" s="17" t="str"/>
      <x:c r="I59" s="17" t="str">
        <x:v>No inference from legal name or responsible-party contact to beneficial ownership.</x:v>
      </x:c>
      <x:c r="J59" s="17" t="str">
        <x:v>COOKE, MATAGORDA</x:v>
      </x:c>
      <x:c r="K59" s="17" t="str">
        <x:v>COOKE</x:v>
      </x:c>
      <x:c r="L59" s="17" t="str"/>
      <x:c r="M59" s="17" t="str">
        <x:v>CARRINGTON ASSOCIATES INC</x:v>
      </x:c>
      <x:c r="N59" s="17" t="str"/>
      <x:c r="O59" s="17" t="str">
        <x:v>Not established by registry; no active-status field</x:v>
      </x:c>
      <x:c r="P59" s="17"/>
      <x:c r="Q59" s="17" t="n">
        <x:v>1</x:v>
      </x:c>
      <x:c r="R59" s="18" t="d">
        <x:v>2026-10-07T00:00:00.000Z</x:v>
      </x:c>
      <x:c r="S59" s="18" t="d">
        <x:v>2026-10-30T00:00:00.000Z</x:v>
      </x:c>
      <x:c r="T59" s="17" t="str"/>
      <x:c r="U59" s="17" t="str"/>
      <x:c r="V59" s="17" t="str">
        <x:v>OWN01</x:v>
      </x:c>
      <x:c r="W59" s="17" t="str">
        <x:v>https://data.texas.gov/dataset/Public-Utility-Commission-of-Texas-Water-and-Sewer/auk8-env9</x:v>
      </x:c>
    </x:row>
    <x:row r="60" ht="46" customHeight="1">
      <x:c r="A60" s="17" t="str">
        <x:v>11735</x:v>
      </x:c>
      <x:c r="B60" s="17" t="str">
        <x:v>water</x:v>
      </x:c>
      <x:c r="C60" s="17" t="str">
        <x:v>LAJITAS MUNICIPAL SERVICES</x:v>
      </x:c>
      <x:c r="D60" s="17" t="str">
        <x:v>Unresolved</x:v>
      </x:c>
      <x:c r="E60" s="17" t="str">
        <x:v>Not resolved to ultimate owner</x:v>
      </x:c>
      <x:c r="F60" s="17" t="str">
        <x:v>Unresolved</x:v>
      </x:c>
      <x:c r="G60" s="17" t="str"/>
      <x:c r="H60" s="17" t="str"/>
      <x:c r="I60" s="17" t="str">
        <x:v>No inference from legal name or responsible-party contact to beneficial ownership.</x:v>
      </x:c>
      <x:c r="J60" s="17" t="str">
        <x:v>BREWSTER</x:v>
      </x:c>
      <x:c r="K60" s="17" t="str">
        <x:v>BREWSTER</x:v>
      </x:c>
      <x:c r="L60" s="17" t="str"/>
      <x:c r="M60" s="17" t="str">
        <x:v>LAJITAS MUNICIPAL SERVICES COMPANY LLC</x:v>
      </x:c>
      <x:c r="N60" s="17" t="str"/>
      <x:c r="O60" s="17" t="str">
        <x:v>Not established by registry; no active-status field</x:v>
      </x:c>
      <x:c r="P60" s="17"/>
      <x:c r="Q60" s="17" t="n">
        <x:v>1</x:v>
      </x:c>
      <x:c r="R60" s="18" t="d">
        <x:v>2026-10-07T00:00:00.000Z</x:v>
      </x:c>
      <x:c r="S60" s="18" t="d">
        <x:v>2026-10-30T00:00:00.000Z</x:v>
      </x:c>
      <x:c r="T60" s="17" t="str"/>
      <x:c r="U60" s="17" t="str"/>
      <x:c r="V60" s="17" t="str">
        <x:v>OWN01</x:v>
      </x:c>
      <x:c r="W60" s="17" t="str">
        <x:v>https://data.texas.gov/dataset/Public-Utility-Commission-of-Texas-Water-and-Sewer/auk8-env9</x:v>
      </x:c>
    </x:row>
    <x:row r="61" ht="46" customHeight="1">
      <x:c r="A61" s="17" t="str">
        <x:v>11738</x:v>
      </x:c>
      <x:c r="B61" s="17" t="str">
        <x:v>water</x:v>
      </x:c>
      <x:c r="C61" s="17" t="str">
        <x:v>CLARA HILLS</x:v>
      </x:c>
      <x:c r="D61" s="17" t="str">
        <x:v>Unresolved</x:v>
      </x:c>
      <x:c r="E61" s="17" t="str">
        <x:v>Not resolved to ultimate owner</x:v>
      </x:c>
      <x:c r="F61" s="17" t="str">
        <x:v>Unresolved</x:v>
      </x:c>
      <x:c r="G61" s="17" t="str"/>
      <x:c r="H61" s="17" t="str"/>
      <x:c r="I61" s="17" t="str">
        <x:v>No inference from legal name or responsible-party contact to beneficial ownership.</x:v>
      </x:c>
      <x:c r="J61" s="17" t="str">
        <x:v>BURLESON</x:v>
      </x:c>
      <x:c r="K61" s="17" t="str">
        <x:v>BURLESON</x:v>
      </x:c>
      <x:c r="L61" s="17" t="str"/>
      <x:c r="M61" s="17" t="str">
        <x:v>CLARA HILLS CIVIC ASSOCIATION</x:v>
      </x:c>
      <x:c r="N61" s="17" t="str"/>
      <x:c r="O61" s="17" t="str">
        <x:v>Not established by registry; no active-status field</x:v>
      </x:c>
      <x:c r="P61" s="17"/>
      <x:c r="Q61" s="17" t="n">
        <x:v>1</x:v>
      </x:c>
      <x:c r="R61" s="18" t="d">
        <x:v>2026-10-07T00:00:00.000Z</x:v>
      </x:c>
      <x:c r="S61" s="18" t="d">
        <x:v>2026-10-30T00:00:00.000Z</x:v>
      </x:c>
      <x:c r="T61" s="17" t="str"/>
      <x:c r="U61" s="17" t="str"/>
      <x:c r="V61" s="17" t="str">
        <x:v>OWN01</x:v>
      </x:c>
      <x:c r="W61" s="17" t="str">
        <x:v>https://data.texas.gov/dataset/Public-Utility-Commission-of-Texas-Water-and-Sewer/auk8-env9</x:v>
      </x:c>
    </x:row>
    <x:row r="62" ht="46" customHeight="1">
      <x:c r="A62" s="17" t="str">
        <x:v>11744</x:v>
      </x:c>
      <x:c r="B62" s="17" t="str">
        <x:v>water</x:v>
      </x:c>
      <x:c r="C62" s="17" t="str">
        <x:v>TIMBERCREST PARTNERS</x:v>
      </x:c>
      <x:c r="D62" s="17" t="str">
        <x:v>Unresolved</x:v>
      </x:c>
      <x:c r="E62" s="17" t="str">
        <x:v>Not resolved to ultimate owner</x:v>
      </x:c>
      <x:c r="F62" s="17" t="str">
        <x:v>Unresolved</x:v>
      </x:c>
      <x:c r="G62" s="17" t="str"/>
      <x:c r="H62" s="17" t="str"/>
      <x:c r="I62" s="17" t="str">
        <x:v>No inference from legal name or responsible-party contact to beneficial ownership.</x:v>
      </x:c>
      <x:c r="J62" s="17" t="str">
        <x:v>HARRIS</x:v>
      </x:c>
      <x:c r="K62" s="17" t="str">
        <x:v>HARRIS</x:v>
      </x:c>
      <x:c r="L62" s="17" t="str"/>
      <x:c r="M62" s="17" t="str">
        <x:v>TIMBERCREST PARTNERS LLC</x:v>
      </x:c>
      <x:c r="N62" s="17" t="str"/>
      <x:c r="O62" s="17" t="str">
        <x:v>Not established by registry; no active-status field</x:v>
      </x:c>
      <x:c r="P62" s="17"/>
      <x:c r="Q62" s="17" t="n">
        <x:v>1</x:v>
      </x:c>
      <x:c r="R62" s="18" t="d">
        <x:v>2026-10-07T00:00:00.000Z</x:v>
      </x:c>
      <x:c r="S62" s="18" t="d">
        <x:v>2026-10-30T00:00:00.000Z</x:v>
      </x:c>
      <x:c r="T62" s="17" t="str"/>
      <x:c r="U62" s="17" t="str"/>
      <x:c r="V62" s="17" t="str">
        <x:v>OWN01</x:v>
      </x:c>
      <x:c r="W62" s="17" t="str">
        <x:v>https://data.texas.gov/dataset/Public-Utility-Commission-of-Texas-Water-and-Sewer/auk8-env9</x:v>
      </x:c>
    </x:row>
    <x:row r="63" ht="46" customHeight="1">
      <x:c r="A63" s="17" t="str">
        <x:v>11749</x:v>
      </x:c>
      <x:c r="B63" s="17" t="str">
        <x:v>water</x:v>
      </x:c>
      <x:c r="C63" s="17" t="str">
        <x:v>UA HOLDINGS 1994-5 LP</x:v>
      </x:c>
      <x:c r="D63" s="17" t="str">
        <x:v>Unresolved</x:v>
      </x:c>
      <x:c r="E63" s="17" t="str">
        <x:v>Not resolved to ultimate owner</x:v>
      </x:c>
      <x:c r="F63" s="17" t="str">
        <x:v>Unresolved</x:v>
      </x:c>
      <x:c r="G63" s="17" t="str"/>
      <x:c r="H63" s="17" t="str"/>
      <x:c r="I63" s="17" t="str">
        <x:v>No inference from legal name or responsible-party contact to beneficial ownership.</x:v>
      </x:c>
      <x:c r="J63" s="17" t="str">
        <x:v>HARRIS</x:v>
      </x:c>
      <x:c r="K63" s="17" t="str">
        <x:v>HARRIS</x:v>
      </x:c>
      <x:c r="L63" s="17" t="str">
        <x:v>SC UTILITIES</x:v>
      </x:c>
      <x:c r="M63" s="17" t="str">
        <x:v>UA HOLDINGS 1994-5 LP</x:v>
      </x:c>
      <x:c r="N63" s="17" t="str"/>
      <x:c r="O63" s="17" t="str">
        <x:v>Not established by registry; no active-status field</x:v>
      </x:c>
      <x:c r="P63" s="17"/>
      <x:c r="Q63" s="17" t="n">
        <x:v>1</x:v>
      </x:c>
      <x:c r="R63" s="18" t="d">
        <x:v>2026-10-07T00:00:00.000Z</x:v>
      </x:c>
      <x:c r="S63" s="18" t="d">
        <x:v>2026-10-30T00:00:00.000Z</x:v>
      </x:c>
      <x:c r="T63" s="17" t="str"/>
      <x:c r="U63" s="17" t="str"/>
      <x:c r="V63" s="17" t="str">
        <x:v>OWN01</x:v>
      </x:c>
      <x:c r="W63" s="17" t="str">
        <x:v>https://data.texas.gov/dataset/Public-Utility-Commission-of-Texas-Water-and-Sewer/auk8-env9</x:v>
      </x:c>
    </x:row>
    <x:row r="64" ht="46" customHeight="1">
      <x:c r="A64" s="17" t="str">
        <x:v>11759</x:v>
      </x:c>
      <x:c r="B64" s="17" t="str">
        <x:v>water</x:v>
      </x:c>
      <x:c r="C64" s="17" t="str">
        <x:v>ROCKWELL ACRES WATER SYSTEM</x:v>
      </x:c>
      <x:c r="D64" s="17" t="str">
        <x:v>Unresolved</x:v>
      </x:c>
      <x:c r="E64" s="17" t="str">
        <x:v>Not resolved to ultimate owner</x:v>
      </x:c>
      <x:c r="F64" s="17" t="str">
        <x:v>Unresolved</x:v>
      </x:c>
      <x:c r="G64" s="17" t="str"/>
      <x:c r="H64" s="17" t="str"/>
      <x:c r="I64" s="17" t="str">
        <x:v>No inference from legal name or responsible-party contact to beneficial ownership.</x:v>
      </x:c>
      <x:c r="J64" s="17" t="str">
        <x:v>RANDALL</x:v>
      </x:c>
      <x:c r="K64" s="17" t="str">
        <x:v>RANDALL</x:v>
      </x:c>
      <x:c r="L64" s="17" t="str"/>
      <x:c r="M64" s="17" t="str"/>
      <x:c r="N64" s="17" t="str"/>
      <x:c r="O64" s="17" t="str">
        <x:v>Not established by registry; no active-status field</x:v>
      </x:c>
      <x:c r="P64" s="17"/>
      <x:c r="Q64" s="17" t="n">
        <x:v>1</x:v>
      </x:c>
      <x:c r="R64" s="18" t="d">
        <x:v>2026-10-07T00:00:00.000Z</x:v>
      </x:c>
      <x:c r="S64" s="18" t="d">
        <x:v>2026-10-30T00:00:00.000Z</x:v>
      </x:c>
      <x:c r="T64" s="17" t="str"/>
      <x:c r="U64" s="17" t="str"/>
      <x:c r="V64" s="17" t="str">
        <x:v>OWN01</x:v>
      </x:c>
      <x:c r="W64" s="17" t="str">
        <x:v>https://data.texas.gov/dataset/Public-Utility-Commission-of-Texas-Water-and-Sewer/auk8-env9</x:v>
      </x:c>
    </x:row>
    <x:row r="65" ht="46" customHeight="1">
      <x:c r="A65" s="17" t="str">
        <x:v>11763</x:v>
      </x:c>
      <x:c r="B65" s="17" t="str">
        <x:v>water</x:v>
      </x:c>
      <x:c r="C65" s="17" t="str">
        <x:v>CVWS</x:v>
      </x:c>
      <x:c r="D65" s="17" t="str">
        <x:v>Unresolved</x:v>
      </x:c>
      <x:c r="E65" s="17" t="str">
        <x:v>Not resolved to ultimate owner</x:v>
      </x:c>
      <x:c r="F65" s="17" t="str">
        <x:v>Unresolved</x:v>
      </x:c>
      <x:c r="G65" s="17" t="str"/>
      <x:c r="H65" s="17" t="str"/>
      <x:c r="I65" s="17" t="str">
        <x:v>No inference from legal name or responsible-party contact to beneficial ownership.</x:v>
      </x:c>
      <x:c r="J65" s="17" t="str">
        <x:v>HARRISON</x:v>
      </x:c>
      <x:c r="K65" s="17" t="str">
        <x:v>HARRISON</x:v>
      </x:c>
      <x:c r="L65" s="17" t="str"/>
      <x:c r="M65" s="17" t="str">
        <x:v>CVWS INC</x:v>
      </x:c>
      <x:c r="N65" s="17" t="str"/>
      <x:c r="O65" s="17" t="str">
        <x:v>Not established by registry; no active-status field</x:v>
      </x:c>
      <x:c r="P65" s="17"/>
      <x:c r="Q65" s="17" t="n">
        <x:v>1</x:v>
      </x:c>
      <x:c r="R65" s="18" t="d">
        <x:v>2026-10-07T00:00:00.000Z</x:v>
      </x:c>
      <x:c r="S65" s="18" t="d">
        <x:v>2026-10-30T00:00:00.000Z</x:v>
      </x:c>
      <x:c r="T65" s="17" t="str"/>
      <x:c r="U65" s="17" t="str"/>
      <x:c r="V65" s="17" t="str">
        <x:v>OWN01</x:v>
      </x:c>
      <x:c r="W65" s="17" t="str">
        <x:v>https://data.texas.gov/dataset/Public-Utility-Commission-of-Texas-Water-and-Sewer/auk8-env9</x:v>
      </x:c>
    </x:row>
    <x:row r="66" ht="46" customHeight="1">
      <x:c r="A66" s="17" t="str">
        <x:v>11781</x:v>
      </x:c>
      <x:c r="B66" s="17" t="str">
        <x:v>water</x:v>
      </x:c>
      <x:c r="C66" s="17" t="str">
        <x:v>CANYON RIDGE INVESTMENT</x:v>
      </x:c>
      <x:c r="D66" s="17" t="str">
        <x:v>Unresolved</x:v>
      </x:c>
      <x:c r="E66" s="17" t="str">
        <x:v>Not resolved to ultimate owner</x:v>
      </x:c>
      <x:c r="F66" s="17" t="str">
        <x:v>Unresolved</x:v>
      </x:c>
      <x:c r="G66" s="17" t="str"/>
      <x:c r="H66" s="17" t="str"/>
      <x:c r="I66" s="17" t="str">
        <x:v>No inference from legal name or responsible-party contact to beneficial ownership.</x:v>
      </x:c>
      <x:c r="J66" s="17" t="str">
        <x:v>RANDALL</x:v>
      </x:c>
      <x:c r="K66" s="17" t="str">
        <x:v>RANDALL</x:v>
      </x:c>
      <x:c r="L66" s="17" t="str"/>
      <x:c r="M66" s="17" t="str">
        <x:v>CANYON RIDGE INVESTMENT</x:v>
      </x:c>
      <x:c r="N66" s="17" t="str"/>
      <x:c r="O66" s="17" t="str">
        <x:v>Not established by registry; no active-status field</x:v>
      </x:c>
      <x:c r="P66" s="17"/>
      <x:c r="Q66" s="17" t="n">
        <x:v>1</x:v>
      </x:c>
      <x:c r="R66" s="18" t="d">
        <x:v>2026-10-07T00:00:00.000Z</x:v>
      </x:c>
      <x:c r="S66" s="18" t="d">
        <x:v>2026-10-30T00:00:00.000Z</x:v>
      </x:c>
      <x:c r="T66" s="17" t="str"/>
      <x:c r="U66" s="17" t="str"/>
      <x:c r="V66" s="17" t="str">
        <x:v>OWN01</x:v>
      </x:c>
      <x:c r="W66" s="17" t="str">
        <x:v>https://data.texas.gov/dataset/Public-Utility-Commission-of-Texas-Water-and-Sewer/auk8-env9</x:v>
      </x:c>
    </x:row>
    <x:row r="67" ht="46" customHeight="1">
      <x:c r="A67" s="17" t="str">
        <x:v>11782</x:v>
      </x:c>
      <x:c r="B67" s="17" t="str">
        <x:v>water</x:v>
      </x:c>
      <x:c r="C67" s="17" t="str">
        <x:v>WESTFIELD MOBILE HOME PARK</x:v>
      </x:c>
      <x:c r="D67" s="17" t="str">
        <x:v>Unresolved</x:v>
      </x:c>
      <x:c r="E67" s="17" t="str">
        <x:v>Not resolved to ultimate owner</x:v>
      </x:c>
      <x:c r="F67" s="17" t="str">
        <x:v>Unresolved</x:v>
      </x:c>
      <x:c r="G67" s="17" t="str"/>
      <x:c r="H67" s="17" t="str"/>
      <x:c r="I67" s="17" t="str">
        <x:v>No inference from legal name or responsible-party contact to beneficial ownership.</x:v>
      </x:c>
      <x:c r="J67" s="17" t="str">
        <x:v>HARRIS</x:v>
      </x:c>
      <x:c r="K67" s="17" t="str">
        <x:v>HARRIS</x:v>
      </x:c>
      <x:c r="L67" s="17" t="str"/>
      <x:c r="M67" s="17" t="str">
        <x:v>WESTFIELD MOBILE HOME COMMUNITY LTD</x:v>
      </x:c>
      <x:c r="N67" s="17" t="str"/>
      <x:c r="O67" s="17" t="str">
        <x:v>Not established by registry; no active-status field</x:v>
      </x:c>
      <x:c r="P67" s="17"/>
      <x:c r="Q67" s="17" t="n">
        <x:v>1</x:v>
      </x:c>
      <x:c r="R67" s="18" t="d">
        <x:v>2026-10-07T00:00:00.000Z</x:v>
      </x:c>
      <x:c r="S67" s="18" t="d">
        <x:v>2026-10-30T00:00:00.000Z</x:v>
      </x:c>
      <x:c r="T67" s="17" t="str"/>
      <x:c r="U67" s="17" t="str"/>
      <x:c r="V67" s="17" t="str">
        <x:v>OWN01</x:v>
      </x:c>
      <x:c r="W67" s="17" t="str">
        <x:v>https://data.texas.gov/dataset/Public-Utility-Commission-of-Texas-Water-and-Sewer/auk8-env9</x:v>
      </x:c>
    </x:row>
    <x:row r="68" ht="46" customHeight="1">
      <x:c r="A68" s="17" t="str">
        <x:v>11785</x:v>
      </x:c>
      <x:c r="B68" s="17" t="str">
        <x:v>water</x:v>
      </x:c>
      <x:c r="C68" s="17" t="str">
        <x:v>BRENDA LOPEZ</x:v>
      </x:c>
      <x:c r="D68" s="17" t="str">
        <x:v>Unresolved</x:v>
      </x:c>
      <x:c r="E68" s="17" t="str">
        <x:v>Not resolved to ultimate owner</x:v>
      </x:c>
      <x:c r="F68" s="17" t="str">
        <x:v>Unresolved</x:v>
      </x:c>
      <x:c r="G68" s="17" t="str"/>
      <x:c r="H68" s="17" t="str"/>
      <x:c r="I68" s="17" t="str">
        <x:v>No inference from legal name or responsible-party contact to beneficial ownership.</x:v>
      </x:c>
      <x:c r="J68" s="17" t="str">
        <x:v>EL PASO</x:v>
      </x:c>
      <x:c r="K68" s="17" t="str">
        <x:v>EL PASO</x:v>
      </x:c>
      <x:c r="L68" s="17" t="str">
        <x:v>GREEN ACRES MOBILE HOME PARK-RIVERVIEW ESTATES</x:v>
      </x:c>
      <x:c r="M68" s="17" t="str">
        <x:v>GREEN ACRES MOBILE HOME PARK-RIVERVIEW ESTATES</x:v>
      </x:c>
      <x:c r="N68" s="17" t="str"/>
      <x:c r="O68" s="17" t="str">
        <x:v>Not established by registry; no active-status field</x:v>
      </x:c>
      <x:c r="P68" s="17"/>
      <x:c r="Q68" s="17" t="n">
        <x:v>1</x:v>
      </x:c>
      <x:c r="R68" s="18" t="d">
        <x:v>2026-10-07T00:00:00.000Z</x:v>
      </x:c>
      <x:c r="S68" s="18" t="d">
        <x:v>2026-10-30T00:00:00.000Z</x:v>
      </x:c>
      <x:c r="T68" s="17" t="str"/>
      <x:c r="U68" s="17" t="str"/>
      <x:c r="V68" s="17" t="str">
        <x:v>OWN01</x:v>
      </x:c>
      <x:c r="W68" s="17" t="str">
        <x:v>https://data.texas.gov/dataset/Public-Utility-Commission-of-Texas-Water-and-Sewer/auk8-env9</x:v>
      </x:c>
    </x:row>
    <x:row r="69" ht="46" customHeight="1">
      <x:c r="A69" s="17" t="str">
        <x:v>11789</x:v>
      </x:c>
      <x:c r="B69" s="17" t="str">
        <x:v>water</x:v>
      </x:c>
      <x:c r="C69" s="17" t="str">
        <x:v>WILDWOOD CIRCLE POA</x:v>
      </x:c>
      <x:c r="D69" s="17" t="str">
        <x:v>Unresolved</x:v>
      </x:c>
      <x:c r="E69" s="17" t="str">
        <x:v>Not resolved to ultimate owner</x:v>
      </x:c>
      <x:c r="F69" s="17" t="str">
        <x:v>Unresolved</x:v>
      </x:c>
      <x:c r="G69" s="17" t="str"/>
      <x:c r="H69" s="17" t="str"/>
      <x:c r="I69" s="17" t="str">
        <x:v>No inference from legal name or responsible-party contact to beneficial ownership.</x:v>
      </x:c>
      <x:c r="J69" s="17" t="str">
        <x:v>SAN JACINTO</x:v>
      </x:c>
      <x:c r="K69" s="17" t="str">
        <x:v>SAN JACINTO</x:v>
      </x:c>
      <x:c r="L69" s="17" t="str"/>
      <x:c r="M69" s="17" t="str">
        <x:v>WILDWOOD CIRCLE PROPERTY OWNERS ASSOCIATION INC</x:v>
      </x:c>
      <x:c r="N69" s="17" t="str"/>
      <x:c r="O69" s="17" t="str">
        <x:v>Not established by registry; no active-status field</x:v>
      </x:c>
      <x:c r="P69" s="17"/>
      <x:c r="Q69" s="17" t="n">
        <x:v>1</x:v>
      </x:c>
      <x:c r="R69" s="18" t="d">
        <x:v>2026-10-07T00:00:00.000Z</x:v>
      </x:c>
      <x:c r="S69" s="18" t="d">
        <x:v>2026-10-30T00:00:00.000Z</x:v>
      </x:c>
      <x:c r="T69" s="17" t="str"/>
      <x:c r="U69" s="17" t="str"/>
      <x:c r="V69" s="17" t="str">
        <x:v>OWN01</x:v>
      </x:c>
      <x:c r="W69" s="17" t="str">
        <x:v>https://data.texas.gov/dataset/Public-Utility-Commission-of-Texas-Water-and-Sewer/auk8-env9</x:v>
      </x:c>
    </x:row>
    <x:row r="70" ht="46" customHeight="1">
      <x:c r="A70" s="17" t="str">
        <x:v>11792</x:v>
      </x:c>
      <x:c r="B70" s="17" t="str">
        <x:v>water</x:v>
      </x:c>
      <x:c r="C70" s="17" t="str">
        <x:v>GREENWOOD WATER CORPORATION</x:v>
      </x:c>
      <x:c r="D70" s="17" t="str">
        <x:v>Unresolved</x:v>
      </x:c>
      <x:c r="E70" s="17" t="str">
        <x:v>Not resolved to ultimate owner</x:v>
      </x:c>
      <x:c r="F70" s="17" t="str">
        <x:v>Unresolved</x:v>
      </x:c>
      <x:c r="G70" s="17" t="str"/>
      <x:c r="H70" s="17" t="str"/>
      <x:c r="I70" s="17" t="str">
        <x:v>No inference from legal name or responsible-party contact to beneficial ownership.</x:v>
      </x:c>
      <x:c r="J70" s="17" t="str">
        <x:v>MIDLAND</x:v>
      </x:c>
      <x:c r="K70" s="17" t="str">
        <x:v>MIDLAND</x:v>
      </x:c>
      <x:c r="L70" s="17" t="str"/>
      <x:c r="M70" s="17" t="str">
        <x:v>GREENWOOD WATER CORPORATION</x:v>
      </x:c>
      <x:c r="N70" s="17" t="str"/>
      <x:c r="O70" s="17" t="str">
        <x:v>Not established by registry; no active-status field</x:v>
      </x:c>
      <x:c r="P70" s="17"/>
      <x:c r="Q70" s="17" t="n">
        <x:v>1</x:v>
      </x:c>
      <x:c r="R70" s="18" t="d">
        <x:v>2026-10-07T00:00:00.000Z</x:v>
      </x:c>
      <x:c r="S70" s="18" t="d">
        <x:v>2026-10-30T00:00:00.000Z</x:v>
      </x:c>
      <x:c r="T70" s="17" t="str"/>
      <x:c r="U70" s="17" t="str"/>
      <x:c r="V70" s="17" t="str">
        <x:v>OWN01</x:v>
      </x:c>
      <x:c r="W70" s="17" t="str">
        <x:v>https://data.texas.gov/dataset/Public-Utility-Commission-of-Texas-Water-and-Sewer/auk8-env9</x:v>
      </x:c>
    </x:row>
    <x:row r="71" ht="46" customHeight="1">
      <x:c r="A71" s="17" t="str">
        <x:v>11804</x:v>
      </x:c>
      <x:c r="B71" s="17" t="str">
        <x:v>water</x:v>
      </x:c>
      <x:c r="C71" s="17" t="str">
        <x:v>BEDIAS WATER</x:v>
      </x:c>
      <x:c r="D71" s="17" t="str">
        <x:v>Unresolved</x:v>
      </x:c>
      <x:c r="E71" s="17" t="str">
        <x:v>Not resolved to ultimate owner</x:v>
      </x:c>
      <x:c r="F71" s="17" t="str">
        <x:v>Unresolved</x:v>
      </x:c>
      <x:c r="G71" s="17" t="str"/>
      <x:c r="H71" s="17" t="str"/>
      <x:c r="I71" s="17" t="str">
        <x:v>No inference from legal name or responsible-party contact to beneficial ownership.</x:v>
      </x:c>
      <x:c r="J71" s="17" t="str">
        <x:v>GRIMES</x:v>
      </x:c>
      <x:c r="K71" s="17" t="str">
        <x:v>GRIMES</x:v>
      </x:c>
      <x:c r="L71" s="17" t="str"/>
      <x:c r="M71" s="17" t="str">
        <x:v>UTILITIES INVESTMENT</x:v>
      </x:c>
      <x:c r="N71" s="17" t="str"/>
      <x:c r="O71" s="17" t="str">
        <x:v>Not established by registry; no active-status field</x:v>
      </x:c>
      <x:c r="P71" s="17"/>
      <x:c r="Q71" s="17" t="n">
        <x:v>1</x:v>
      </x:c>
      <x:c r="R71" s="18" t="d">
        <x:v>2026-10-07T00:00:00.000Z</x:v>
      </x:c>
      <x:c r="S71" s="18" t="d">
        <x:v>2026-10-30T00:00:00.000Z</x:v>
      </x:c>
      <x:c r="T71" s="17" t="str"/>
      <x:c r="U71" s="17" t="str"/>
      <x:c r="V71" s="17" t="str">
        <x:v>OWN01</x:v>
      </x:c>
      <x:c r="W71" s="17" t="str">
        <x:v>https://data.texas.gov/dataset/Public-Utility-Commission-of-Texas-Water-and-Sewer/auk8-env9</x:v>
      </x:c>
    </x:row>
    <x:row r="72" ht="46" customHeight="1">
      <x:c r="A72" s="17" t="str">
        <x:v>11807</x:v>
      </x:c>
      <x:c r="B72" s="17" t="str">
        <x:v>water</x:v>
      </x:c>
      <x:c r="C72" s="17" t="str">
        <x:v>ARROWHEAD HILL WATER SYSTEM</x:v>
      </x:c>
      <x:c r="D72" s="17" t="str">
        <x:v>Unresolved</x:v>
      </x:c>
      <x:c r="E72" s="17" t="str">
        <x:v>Not resolved to ultimate owner</x:v>
      </x:c>
      <x:c r="F72" s="17" t="str">
        <x:v>Unresolved</x:v>
      </x:c>
      <x:c r="G72" s="17" t="str"/>
      <x:c r="H72" s="17" t="str"/>
      <x:c r="I72" s="17" t="str">
        <x:v>No inference from legal name or responsible-party contact to beneficial ownership.</x:v>
      </x:c>
      <x:c r="J72" s="17" t="str">
        <x:v>BELL</x:v>
      </x:c>
      <x:c r="K72" s="17" t="str">
        <x:v>BELL</x:v>
      </x:c>
      <x:c r="L72" s="17" t="str"/>
      <x:c r="M72" s="17" t="str">
        <x:v>ARROWHEAD HILL WSC</x:v>
      </x:c>
      <x:c r="N72" s="17" t="str"/>
      <x:c r="O72" s="17" t="str">
        <x:v>Not established by registry; no active-status field</x:v>
      </x:c>
      <x:c r="P72" s="17"/>
      <x:c r="Q72" s="17" t="n">
        <x:v>1</x:v>
      </x:c>
      <x:c r="R72" s="18" t="d">
        <x:v>2026-10-07T00:00:00.000Z</x:v>
      </x:c>
      <x:c r="S72" s="18" t="d">
        <x:v>2026-10-30T00:00:00.000Z</x:v>
      </x:c>
      <x:c r="T72" s="17" t="str"/>
      <x:c r="U72" s="17" t="str"/>
      <x:c r="V72" s="17" t="str">
        <x:v>OWN01</x:v>
      </x:c>
      <x:c r="W72" s="17" t="str">
        <x:v>https://data.texas.gov/dataset/Public-Utility-Commission-of-Texas-Water-and-Sewer/auk8-env9</x:v>
      </x:c>
    </x:row>
    <x:row r="73" ht="46" customHeight="1">
      <x:c r="A73" s="17" t="str">
        <x:v>11836</x:v>
      </x:c>
      <x:c r="B73" s="17" t="str">
        <x:v>water</x:v>
      </x:c>
      <x:c r="C73" s="17" t="str">
        <x:v>K &amp; K WATER</x:v>
      </x:c>
      <x:c r="D73" s="17" t="str">
        <x:v>Unresolved</x:v>
      </x:c>
      <x:c r="E73" s="17" t="str">
        <x:v>Not resolved to ultimate owner</x:v>
      </x:c>
      <x:c r="F73" s="17" t="str">
        <x:v>Unresolved</x:v>
      </x:c>
      <x:c r="G73" s="17" t="str"/>
      <x:c r="H73" s="17" t="str"/>
      <x:c r="I73" s="17" t="str">
        <x:v>No inference from legal name or responsible-party contact to beneficial ownership.</x:v>
      </x:c>
      <x:c r="J73" s="17" t="str">
        <x:v>BASTROP</x:v>
      </x:c>
      <x:c r="K73" s="17" t="str">
        <x:v>BASTROP</x:v>
      </x:c>
      <x:c r="L73" s="17" t="str"/>
      <x:c r="M73" s="17" t="str"/>
      <x:c r="N73" s="17" t="str"/>
      <x:c r="O73" s="17" t="str">
        <x:v>Not established by registry; no active-status field</x:v>
      </x:c>
      <x:c r="P73" s="17"/>
      <x:c r="Q73" s="17" t="n">
        <x:v>1</x:v>
      </x:c>
      <x:c r="R73" s="18" t="d">
        <x:v>2026-10-07T00:00:00.000Z</x:v>
      </x:c>
      <x:c r="S73" s="18" t="d">
        <x:v>2026-10-30T00:00:00.000Z</x:v>
      </x:c>
      <x:c r="T73" s="17" t="str"/>
      <x:c r="U73" s="17" t="str"/>
      <x:c r="V73" s="17" t="str">
        <x:v>OWN01</x:v>
      </x:c>
      <x:c r="W73" s="17" t="str">
        <x:v>https://data.texas.gov/dataset/Public-Utility-Commission-of-Texas-Water-and-Sewer/auk8-env9</x:v>
      </x:c>
    </x:row>
    <x:row r="74" ht="46" customHeight="1">
      <x:c r="A74" s="17" t="str">
        <x:v>11855</x:v>
      </x:c>
      <x:c r="B74" s="17" t="str">
        <x:v>water</x:v>
      </x:c>
      <x:c r="C74" s="17" t="str">
        <x:v>T &amp; M UTILITY</x:v>
      </x:c>
      <x:c r="D74" s="17" t="str">
        <x:v>Unresolved</x:v>
      </x:c>
      <x:c r="E74" s="17" t="str">
        <x:v>Not resolved to ultimate owner</x:v>
      </x:c>
      <x:c r="F74" s="17" t="str">
        <x:v>Unresolved</x:v>
      </x:c>
      <x:c r="G74" s="17" t="str"/>
      <x:c r="H74" s="17" t="str"/>
      <x:c r="I74" s="17" t="str">
        <x:v>No inference from legal name or responsible-party contact to beneficial ownership.</x:v>
      </x:c>
      <x:c r="J74" s="17" t="str">
        <x:v>HOOD</x:v>
      </x:c>
      <x:c r="K74" s="17" t="str">
        <x:v>HOOD</x:v>
      </x:c>
      <x:c r="L74" s="17" t="str"/>
      <x:c r="M74" s="17" t="str">
        <x:v>T &amp; M UTILITY</x:v>
      </x:c>
      <x:c r="N74" s="17" t="str"/>
      <x:c r="O74" s="17" t="str">
        <x:v>Not established by registry; no active-status field</x:v>
      </x:c>
      <x:c r="P74" s="17"/>
      <x:c r="Q74" s="17" t="n">
        <x:v>1</x:v>
      </x:c>
      <x:c r="R74" s="18" t="d">
        <x:v>2026-10-07T00:00:00.000Z</x:v>
      </x:c>
      <x:c r="S74" s="18" t="d">
        <x:v>2026-10-30T00:00:00.000Z</x:v>
      </x:c>
      <x:c r="T74" s="17" t="str"/>
      <x:c r="U74" s="17" t="str"/>
      <x:c r="V74" s="17" t="str">
        <x:v>OWN01</x:v>
      </x:c>
      <x:c r="W74" s="17" t="str">
        <x:v>https://data.texas.gov/dataset/Public-Utility-Commission-of-Texas-Water-and-Sewer/auk8-env9</x:v>
      </x:c>
    </x:row>
    <x:row r="75" ht="46" customHeight="1">
      <x:c r="A75" s="17" t="str">
        <x:v>11865</x:v>
      </x:c>
      <x:c r="B75" s="17" t="str">
        <x:v>water</x:v>
      </x:c>
      <x:c r="C75" s="17" t="str">
        <x:v>HILLTOP WATER SUPPLY</x:v>
      </x:c>
      <x:c r="D75" s="17" t="str">
        <x:v>Unresolved</x:v>
      </x:c>
      <x:c r="E75" s="17" t="str">
        <x:v>Not resolved to ultimate owner</x:v>
      </x:c>
      <x:c r="F75" s="17" t="str">
        <x:v>Unresolved</x:v>
      </x:c>
      <x:c r="G75" s="17" t="str"/>
      <x:c r="H75" s="17" t="str"/>
      <x:c r="I75" s="17" t="str">
        <x:v>No inference from legal name or responsible-party contact to beneficial ownership.</x:v>
      </x:c>
      <x:c r="J75" s="17" t="str">
        <x:v>DALLAS, ELLIS</x:v>
      </x:c>
      <x:c r="K75" s="17" t="str">
        <x:v>DALLAS</x:v>
      </x:c>
      <x:c r="L75" s="17" t="str"/>
      <x:c r="M75" s="17" t="str">
        <x:v>HILLTOP WATER SUPPLY</x:v>
      </x:c>
      <x:c r="N75" s="17" t="str"/>
      <x:c r="O75" s="17" t="str">
        <x:v>Not established by registry; no active-status field</x:v>
      </x:c>
      <x:c r="P75" s="17"/>
      <x:c r="Q75" s="17" t="n">
        <x:v>1</x:v>
      </x:c>
      <x:c r="R75" s="18" t="d">
        <x:v>2026-10-07T00:00:00.000Z</x:v>
      </x:c>
      <x:c r="S75" s="18" t="d">
        <x:v>2026-10-30T00:00:00.000Z</x:v>
      </x:c>
      <x:c r="T75" s="17" t="str"/>
      <x:c r="U75" s="17" t="str"/>
      <x:c r="V75" s="17" t="str">
        <x:v>OWN01</x:v>
      </x:c>
      <x:c r="W75" s="17" t="str">
        <x:v>https://data.texas.gov/dataset/Public-Utility-Commission-of-Texas-Water-and-Sewer/auk8-env9</x:v>
      </x:c>
    </x:row>
    <x:row r="76" ht="46" customHeight="1">
      <x:c r="A76" s="17" t="str">
        <x:v>11878</x:v>
      </x:c>
      <x:c r="B76" s="17" t="str">
        <x:v>water</x:v>
      </x:c>
      <x:c r="C76" s="17" t="str">
        <x:v>MOORES WATER SYSTEM</x:v>
      </x:c>
      <x:c r="D76" s="17" t="str">
        <x:v>Unresolved</x:v>
      </x:c>
      <x:c r="E76" s="17" t="str">
        <x:v>Not resolved to ultimate owner</x:v>
      </x:c>
      <x:c r="F76" s="17" t="str">
        <x:v>Unresolved</x:v>
      </x:c>
      <x:c r="G76" s="17" t="str"/>
      <x:c r="H76" s="17" t="str"/>
      <x:c r="I76" s="17" t="str">
        <x:v>No inference from legal name or responsible-party contact to beneficial ownership.</x:v>
      </x:c>
      <x:c r="J76" s="17" t="str">
        <x:v>MCLENNAN</x:v>
      </x:c>
      <x:c r="K76" s="17" t="str">
        <x:v>MCLENNAN</x:v>
      </x:c>
      <x:c r="L76" s="17" t="str"/>
      <x:c r="M76" s="17" t="str">
        <x:v>MOORES WATER SYSTEM OF BEAVER LAKE INC</x:v>
      </x:c>
      <x:c r="N76" s="17" t="str"/>
      <x:c r="O76" s="17" t="str">
        <x:v>Not established by registry; no active-status field</x:v>
      </x:c>
      <x:c r="P76" s="17"/>
      <x:c r="Q76" s="17" t="n">
        <x:v>1</x:v>
      </x:c>
      <x:c r="R76" s="18" t="d">
        <x:v>2026-10-07T00:00:00.000Z</x:v>
      </x:c>
      <x:c r="S76" s="18" t="d">
        <x:v>2026-10-30T00:00:00.000Z</x:v>
      </x:c>
      <x:c r="T76" s="17" t="str"/>
      <x:c r="U76" s="17" t="str"/>
      <x:c r="V76" s="17" t="str">
        <x:v>OWN01</x:v>
      </x:c>
      <x:c r="W76" s="17" t="str">
        <x:v>https://data.texas.gov/dataset/Public-Utility-Commission-of-Texas-Water-and-Sewer/auk8-env9</x:v>
      </x:c>
    </x:row>
    <x:row r="77" ht="46" customHeight="1">
      <x:c r="A77" s="17" t="str">
        <x:v>11930</x:v>
      </x:c>
      <x:c r="B77" s="17" t="str">
        <x:v>water</x:v>
      </x:c>
      <x:c r="C77" s="17" t="str">
        <x:v>PECAN SHADOWS WATER SUPPLY</x:v>
      </x:c>
      <x:c r="D77" s="17" t="str">
        <x:v>Unresolved</x:v>
      </x:c>
      <x:c r="E77" s="17" t="str">
        <x:v>Not resolved to ultimate owner</x:v>
      </x:c>
      <x:c r="F77" s="17" t="str">
        <x:v>Unresolved</x:v>
      </x:c>
      <x:c r="G77" s="17" t="str"/>
      <x:c r="H77" s="17" t="str"/>
      <x:c r="I77" s="17" t="str">
        <x:v>No inference from legal name or responsible-party contact to beneficial ownership.</x:v>
      </x:c>
      <x:c r="J77" s="17" t="str">
        <x:v>MATAGORDA</x:v>
      </x:c>
      <x:c r="K77" s="17" t="str">
        <x:v>MATAGORDA</x:v>
      </x:c>
      <x:c r="L77" s="17" t="str"/>
      <x:c r="M77" s="17" t="str">
        <x:v>PECAN SHADOWS WATER SUPPLY COMPANY</x:v>
      </x:c>
      <x:c r="N77" s="17" t="str"/>
      <x:c r="O77" s="17" t="str">
        <x:v>Not established by registry; no active-status field</x:v>
      </x:c>
      <x:c r="P77" s="17"/>
      <x:c r="Q77" s="17" t="n">
        <x:v>1</x:v>
      </x:c>
      <x:c r="R77" s="18" t="d">
        <x:v>2026-10-07T00:00:00.000Z</x:v>
      </x:c>
      <x:c r="S77" s="18" t="d">
        <x:v>2026-10-30T00:00:00.000Z</x:v>
      </x:c>
      <x:c r="T77" s="17" t="str"/>
      <x:c r="U77" s="17" t="str"/>
      <x:c r="V77" s="17" t="str">
        <x:v>OWN01</x:v>
      </x:c>
      <x:c r="W77" s="17" t="str">
        <x:v>https://data.texas.gov/dataset/Public-Utility-Commission-of-Texas-Water-and-Sewer/auk8-env9</x:v>
      </x:c>
    </x:row>
    <x:row r="78" ht="46" customHeight="1">
      <x:c r="A78" s="17" t="str">
        <x:v>11957</x:v>
      </x:c>
      <x:c r="B78" s="17" t="str">
        <x:v>water</x:v>
      </x:c>
      <x:c r="C78" s="17" t="str">
        <x:v>TCW SUPPLY</x:v>
      </x:c>
      <x:c r="D78" s="17" t="str">
        <x:v>Unresolved</x:v>
      </x:c>
      <x:c r="E78" s="17" t="str">
        <x:v>Not resolved to ultimate owner</x:v>
      </x:c>
      <x:c r="F78" s="17" t="str">
        <x:v>Unresolved</x:v>
      </x:c>
      <x:c r="G78" s="17" t="str"/>
      <x:c r="H78" s="17" t="str"/>
      <x:c r="I78" s="17" t="str">
        <x:v>No inference from legal name or responsible-party contact to beneficial ownership.</x:v>
      </x:c>
      <x:c r="J78" s="17" t="str">
        <x:v>CARSON, HUTCHINSON</x:v>
      </x:c>
      <x:c r="K78" s="17" t="str">
        <x:v>HUTCHINSON</x:v>
      </x:c>
      <x:c r="L78" s="17" t="str"/>
      <x:c r="M78" s="17" t="str">
        <x:v>T C W SUPPLY</x:v>
      </x:c>
      <x:c r="N78" s="17" t="str"/>
      <x:c r="O78" s="17" t="str">
        <x:v>Not established by registry; no active-status field</x:v>
      </x:c>
      <x:c r="P78" s="17"/>
      <x:c r="Q78" s="17" t="n">
        <x:v>1</x:v>
      </x:c>
      <x:c r="R78" s="18" t="d">
        <x:v>2026-10-07T00:00:00.000Z</x:v>
      </x:c>
      <x:c r="S78" s="18" t="d">
        <x:v>2026-10-30T00:00:00.000Z</x:v>
      </x:c>
      <x:c r="T78" s="17" t="str"/>
      <x:c r="U78" s="17" t="str"/>
      <x:c r="V78" s="17" t="str">
        <x:v>OWN01</x:v>
      </x:c>
      <x:c r="W78" s="17" t="str">
        <x:v>https://data.texas.gov/dataset/Public-Utility-Commission-of-Texas-Water-and-Sewer/auk8-env9</x:v>
      </x:c>
    </x:row>
    <x:row r="79" ht="46" customHeight="1">
      <x:c r="A79" s="17" t="str">
        <x:v>11984</x:v>
      </x:c>
      <x:c r="B79" s="17" t="str">
        <x:v>water</x:v>
      </x:c>
      <x:c r="C79" s="17" t="str">
        <x:v>KREBS UTILITIES INC</x:v>
      </x:c>
      <x:c r="D79" s="17" t="str">
        <x:v>Unresolved</x:v>
      </x:c>
      <x:c r="E79" s="17" t="str">
        <x:v>Not resolved to ultimate owner</x:v>
      </x:c>
      <x:c r="F79" s="17" t="str">
        <x:v>Unresolved</x:v>
      </x:c>
      <x:c r="G79" s="17" t="str"/>
      <x:c r="H79" s="17" t="str"/>
      <x:c r="I79" s="17" t="str">
        <x:v>No inference from legal name or responsible-party contact to beneficial ownership.</x:v>
      </x:c>
      <x:c r="J79" s="17" t="str">
        <x:v>HARRIS</x:v>
      </x:c>
      <x:c r="K79" s="17" t="str">
        <x:v>HARRIS</x:v>
      </x:c>
      <x:c r="L79" s="17" t="str"/>
      <x:c r="M79" s="17" t="str">
        <x:v>KREBS UTILITIES INC</x:v>
      </x:c>
      <x:c r="N79" s="17" t="str"/>
      <x:c r="O79" s="17" t="str">
        <x:v>Not established by registry; no active-status field</x:v>
      </x:c>
      <x:c r="P79" s="17"/>
      <x:c r="Q79" s="17" t="n">
        <x:v>1</x:v>
      </x:c>
      <x:c r="R79" s="18" t="d">
        <x:v>2026-10-07T00:00:00.000Z</x:v>
      </x:c>
      <x:c r="S79" s="18" t="d">
        <x:v>2026-10-30T00:00:00.000Z</x:v>
      </x:c>
      <x:c r="T79" s="17" t="str"/>
      <x:c r="U79" s="17" t="str"/>
      <x:c r="V79" s="17" t="str">
        <x:v>OWN01</x:v>
      </x:c>
      <x:c r="W79" s="17" t="str">
        <x:v>https://data.texas.gov/dataset/Public-Utility-Commission-of-Texas-Water-and-Sewer/auk8-env9</x:v>
      </x:c>
    </x:row>
    <x:row r="80" ht="46" customHeight="1">
      <x:c r="A80" s="17" t="str">
        <x:v>11986</x:v>
      </x:c>
      <x:c r="B80" s="17" t="str">
        <x:v>water</x:v>
      </x:c>
      <x:c r="C80" s="17" t="str">
        <x:v>BLESSING MHP</x:v>
      </x:c>
      <x:c r="D80" s="17" t="str">
        <x:v>Unresolved</x:v>
      </x:c>
      <x:c r="E80" s="17" t="str">
        <x:v>Not resolved to ultimate owner</x:v>
      </x:c>
      <x:c r="F80" s="17" t="str">
        <x:v>Unresolved</x:v>
      </x:c>
      <x:c r="G80" s="17" t="str"/>
      <x:c r="H80" s="17" t="str"/>
      <x:c r="I80" s="17" t="str">
        <x:v>No inference from legal name or responsible-party contact to beneficial ownership.</x:v>
      </x:c>
      <x:c r="J80" s="17" t="str">
        <x:v>WILLIAMSON</x:v>
      </x:c>
      <x:c r="K80" s="17" t="str">
        <x:v>WILLIAMSON</x:v>
      </x:c>
      <x:c r="L80" s="17" t="str"/>
      <x:c r="M80" s="17" t="str">
        <x:v>BLESSING STONEGATE LP</x:v>
      </x:c>
      <x:c r="N80" s="17" t="str"/>
      <x:c r="O80" s="17" t="str">
        <x:v>Not established by registry; no active-status field</x:v>
      </x:c>
      <x:c r="P80" s="17"/>
      <x:c r="Q80" s="17" t="n">
        <x:v>1</x:v>
      </x:c>
      <x:c r="R80" s="18" t="d">
        <x:v>2026-10-07T00:00:00.000Z</x:v>
      </x:c>
      <x:c r="S80" s="18" t="d">
        <x:v>2026-10-30T00:00:00.000Z</x:v>
      </x:c>
      <x:c r="T80" s="17" t="str"/>
      <x:c r="U80" s="17" t="str"/>
      <x:c r="V80" s="17" t="str">
        <x:v>OWN01</x:v>
      </x:c>
      <x:c r="W80" s="17" t="str">
        <x:v>https://data.texas.gov/dataset/Public-Utility-Commission-of-Texas-Water-and-Sewer/auk8-env9</x:v>
      </x:c>
    </x:row>
    <x:row r="81" ht="46" customHeight="1">
      <x:c r="A81" s="17" t="str">
        <x:v>11989</x:v>
      </x:c>
      <x:c r="B81" s="17" t="str">
        <x:v>water</x:v>
      </x:c>
      <x:c r="C81" s="17" t="str">
        <x:v>YOUNGS WATER SYSTEM</x:v>
      </x:c>
      <x:c r="D81" s="17" t="str">
        <x:v>Unresolved</x:v>
      </x:c>
      <x:c r="E81" s="17" t="str">
        <x:v>Not resolved to ultimate owner</x:v>
      </x:c>
      <x:c r="F81" s="17" t="str">
        <x:v>Unresolved</x:v>
      </x:c>
      <x:c r="G81" s="17" t="str"/>
      <x:c r="H81" s="17" t="str"/>
      <x:c r="I81" s="17" t="str">
        <x:v>No inference from legal name or responsible-party contact to beneficial ownership.</x:v>
      </x:c>
      <x:c r="J81" s="17" t="str">
        <x:v>POLK</x:v>
      </x:c>
      <x:c r="K81" s="17" t="str">
        <x:v>POLK</x:v>
      </x:c>
      <x:c r="L81" s="17" t="str"/>
      <x:c r="M81" s="17" t="str"/>
      <x:c r="N81" s="17" t="str"/>
      <x:c r="O81" s="17" t="str">
        <x:v>Not established by registry; no active-status field</x:v>
      </x:c>
      <x:c r="P81" s="17"/>
      <x:c r="Q81" s="17" t="n">
        <x:v>1</x:v>
      </x:c>
      <x:c r="R81" s="18" t="d">
        <x:v>2026-10-07T00:00:00.000Z</x:v>
      </x:c>
      <x:c r="S81" s="18" t="d">
        <x:v>2026-10-30T00:00:00.000Z</x:v>
      </x:c>
      <x:c r="T81" s="17" t="str"/>
      <x:c r="U81" s="17" t="str"/>
      <x:c r="V81" s="17" t="str">
        <x:v>OWN01</x:v>
      </x:c>
      <x:c r="W81" s="17" t="str">
        <x:v>https://data.texas.gov/dataset/Public-Utility-Commission-of-Texas-Water-and-Sewer/auk8-env9</x:v>
      </x:c>
    </x:row>
    <x:row r="82" ht="46" customHeight="1">
      <x:c r="A82" s="17" t="str">
        <x:v>12001</x:v>
      </x:c>
      <x:c r="B82" s="17" t="str">
        <x:v>water</x:v>
      </x:c>
      <x:c r="C82" s="17" t="str">
        <x:v>THOMAS KAIN RAWLS AND DANASA RAWLS</x:v>
      </x:c>
      <x:c r="D82" s="17" t="str">
        <x:v>Unresolved</x:v>
      </x:c>
      <x:c r="E82" s="17" t="str">
        <x:v>Not resolved to ultimate owner</x:v>
      </x:c>
      <x:c r="F82" s="17" t="str">
        <x:v>Unresolved</x:v>
      </x:c>
      <x:c r="G82" s="17" t="str"/>
      <x:c r="H82" s="17" t="str"/>
      <x:c r="I82" s="17" t="str">
        <x:v>No inference from legal name or responsible-party contact to beneficial ownership.</x:v>
      </x:c>
      <x:c r="J82" s="17" t="str">
        <x:v>TYLER</x:v>
      </x:c>
      <x:c r="K82" s="17" t="str">
        <x:v>TYLER</x:v>
      </x:c>
      <x:c r="L82" s="17" t="str"/>
      <x:c r="M82" s="17" t="str">
        <x:v>THOMAS KAIN RAWLS AND DANASA RAWLS</x:v>
      </x:c>
      <x:c r="N82" s="17" t="str"/>
      <x:c r="O82" s="17" t="str">
        <x:v>Not established by registry; no active-status field</x:v>
      </x:c>
      <x:c r="P82" s="17"/>
      <x:c r="Q82" s="17" t="n">
        <x:v>1</x:v>
      </x:c>
      <x:c r="R82" s="18" t="d">
        <x:v>2026-10-07T00:00:00.000Z</x:v>
      </x:c>
      <x:c r="S82" s="18" t="d">
        <x:v>2026-10-30T00:00:00.000Z</x:v>
      </x:c>
      <x:c r="T82" s="17" t="str"/>
      <x:c r="U82" s="17" t="str"/>
      <x:c r="V82" s="17" t="str">
        <x:v>OWN01</x:v>
      </x:c>
      <x:c r="W82" s="17" t="str">
        <x:v>https://data.texas.gov/dataset/Public-Utility-Commission-of-Texas-Water-and-Sewer/auk8-env9</x:v>
      </x:c>
    </x:row>
    <x:row r="83" ht="46" customHeight="1">
      <x:c r="A83" s="17" t="str">
        <x:v>12021</x:v>
      </x:c>
      <x:c r="B83" s="17" t="str">
        <x:v>water</x:v>
      </x:c>
      <x:c r="C83" s="17" t="str">
        <x:v>P &amp; B WATER</x:v>
      </x:c>
      <x:c r="D83" s="17" t="str">
        <x:v>Unresolved</x:v>
      </x:c>
      <x:c r="E83" s="17" t="str">
        <x:v>Not resolved to ultimate owner</x:v>
      </x:c>
      <x:c r="F83" s="17" t="str">
        <x:v>Unresolved</x:v>
      </x:c>
      <x:c r="G83" s="17" t="str"/>
      <x:c r="H83" s="17" t="str"/>
      <x:c r="I83" s="17" t="str">
        <x:v>No inference from legal name or responsible-party contact to beneficial ownership.</x:v>
      </x:c>
      <x:c r="J83" s="17" t="str">
        <x:v>HARRIS</x:v>
      </x:c>
      <x:c r="K83" s="17" t="str">
        <x:v>HARRIS</x:v>
      </x:c>
      <x:c r="L83" s="17" t="str"/>
      <x:c r="M83" s="17" t="str">
        <x:v>P &amp; B WATER CORPORATION</x:v>
      </x:c>
      <x:c r="N83" s="17" t="str"/>
      <x:c r="O83" s="17" t="str">
        <x:v>Not established by registry; no active-status field</x:v>
      </x:c>
      <x:c r="P83" s="17"/>
      <x:c r="Q83" s="17" t="n">
        <x:v>1</x:v>
      </x:c>
      <x:c r="R83" s="18" t="d">
        <x:v>2026-10-07T00:00:00.000Z</x:v>
      </x:c>
      <x:c r="S83" s="18" t="d">
        <x:v>2026-10-30T00:00:00.000Z</x:v>
      </x:c>
      <x:c r="T83" s="17" t="str"/>
      <x:c r="U83" s="17" t="str"/>
      <x:c r="V83" s="17" t="str">
        <x:v>OWN01</x:v>
      </x:c>
      <x:c r="W83" s="17" t="str">
        <x:v>https://data.texas.gov/dataset/Public-Utility-Commission-of-Texas-Water-and-Sewer/auk8-env9</x:v>
      </x:c>
    </x:row>
    <x:row r="84" ht="46" customHeight="1">
      <x:c r="A84" s="17" t="str">
        <x:v>12023</x:v>
      </x:c>
      <x:c r="B84" s="17" t="str">
        <x:v>water</x:v>
      </x:c>
      <x:c r="C84" s="17" t="str">
        <x:v>W&amp;W WATER INC</x:v>
      </x:c>
      <x:c r="D84" s="17" t="str">
        <x:v>Unresolved</x:v>
      </x:c>
      <x:c r="E84" s="17" t="str">
        <x:v>Not resolved to ultimate owner</x:v>
      </x:c>
      <x:c r="F84" s="17" t="str">
        <x:v>Unresolved</x:v>
      </x:c>
      <x:c r="G84" s="17" t="str"/>
      <x:c r="H84" s="17" t="str"/>
      <x:c r="I84" s="17" t="str">
        <x:v>No inference from legal name or responsible-party contact to beneficial ownership.</x:v>
      </x:c>
      <x:c r="J84" s="17" t="str">
        <x:v>WILSON</x:v>
      </x:c>
      <x:c r="K84" s="17" t="str">
        <x:v>WILSON</x:v>
      </x:c>
      <x:c r="L84" s="17" t="str"/>
      <x:c r="M84" s="17" t="str">
        <x:v>W&amp;W WATER INC</x:v>
      </x:c>
      <x:c r="N84" s="17" t="str"/>
      <x:c r="O84" s="17" t="str">
        <x:v>Not established by registry; no active-status field</x:v>
      </x:c>
      <x:c r="P84" s="17"/>
      <x:c r="Q84" s="17" t="n">
        <x:v>1</x:v>
      </x:c>
      <x:c r="R84" s="18" t="d">
        <x:v>2026-10-07T00:00:00.000Z</x:v>
      </x:c>
      <x:c r="S84" s="18" t="d">
        <x:v>2026-10-30T00:00:00.000Z</x:v>
      </x:c>
      <x:c r="T84" s="17" t="str"/>
      <x:c r="U84" s="17" t="str"/>
      <x:c r="V84" s="17" t="str">
        <x:v>OWN01</x:v>
      </x:c>
      <x:c r="W84" s="17" t="str">
        <x:v>https://data.texas.gov/dataset/Public-Utility-Commission-of-Texas-Water-and-Sewer/auk8-env9</x:v>
      </x:c>
    </x:row>
    <x:row r="85" ht="46" customHeight="1">
      <x:c r="A85" s="17" t="str">
        <x:v>12031</x:v>
      </x:c>
      <x:c r="B85" s="17" t="str">
        <x:v>water</x:v>
      </x:c>
      <x:c r="C85" s="17" t="str">
        <x:v>THOMPSON WATER &amp; CONSTRUCTION</x:v>
      </x:c>
      <x:c r="D85" s="17" t="str">
        <x:v>Unresolved</x:v>
      </x:c>
      <x:c r="E85" s="17" t="str">
        <x:v>Not resolved to ultimate owner</x:v>
      </x:c>
      <x:c r="F85" s="17" t="str">
        <x:v>Unresolved</x:v>
      </x:c>
      <x:c r="G85" s="17" t="str"/>
      <x:c r="H85" s="17" t="str"/>
      <x:c r="I85" s="17" t="str">
        <x:v>No inference from legal name or responsible-party contact to beneficial ownership.</x:v>
      </x:c>
      <x:c r="J85" s="17" t="str">
        <x:v>FREESTONE</x:v>
      </x:c>
      <x:c r="K85" s="17" t="str">
        <x:v>FREESTONE</x:v>
      </x:c>
      <x:c r="L85" s="17" t="str"/>
      <x:c r="M85" s="17" t="str">
        <x:v>THOMPSON WATER &amp; CONSTRUCTION INC</x:v>
      </x:c>
      <x:c r="N85" s="17" t="str"/>
      <x:c r="O85" s="17" t="str">
        <x:v>Not established by registry; no active-status field</x:v>
      </x:c>
      <x:c r="P85" s="17"/>
      <x:c r="Q85" s="17" t="n">
        <x:v>1</x:v>
      </x:c>
      <x:c r="R85" s="18" t="d">
        <x:v>2026-10-07T00:00:00.000Z</x:v>
      </x:c>
      <x:c r="S85" s="18" t="d">
        <x:v>2026-10-30T00:00:00.000Z</x:v>
      </x:c>
      <x:c r="T85" s="17" t="str"/>
      <x:c r="U85" s="17" t="str"/>
      <x:c r="V85" s="17" t="str">
        <x:v>OWN01</x:v>
      </x:c>
      <x:c r="W85" s="17" t="str">
        <x:v>https://data.texas.gov/dataset/Public-Utility-Commission-of-Texas-Water-and-Sewer/auk8-env9</x:v>
      </x:c>
    </x:row>
    <x:row r="86" ht="46" customHeight="1">
      <x:c r="A86" s="17" t="str">
        <x:v>12032</x:v>
      </x:c>
      <x:c r="B86" s="17" t="str">
        <x:v>water</x:v>
      </x:c>
      <x:c r="C86" s="17" t="str">
        <x:v>AMC CREEKSIDE LLC</x:v>
      </x:c>
      <x:c r="D86" s="17" t="str">
        <x:v>Unresolved</x:v>
      </x:c>
      <x:c r="E86" s="17" t="str">
        <x:v>Not resolved to ultimate owner</x:v>
      </x:c>
      <x:c r="F86" s="17" t="str">
        <x:v>Unresolved</x:v>
      </x:c>
      <x:c r="G86" s="17" t="str"/>
      <x:c r="H86" s="17" t="str"/>
      <x:c r="I86" s="17" t="str">
        <x:v>No inference from legal name or responsible-party contact to beneficial ownership.</x:v>
      </x:c>
      <x:c r="J86" s="17" t="str">
        <x:v>DALLAS, DENTON, WALLER</x:v>
      </x:c>
      <x:c r="K86" s="17" t="str">
        <x:v>DALLAS</x:v>
      </x:c>
      <x:c r="L86" s="17" t="str"/>
      <x:c r="M86" s="17" t="str">
        <x:v>AMC CREEKSIDE LLC</x:v>
      </x:c>
      <x:c r="N86" s="17" t="str"/>
      <x:c r="O86" s="17" t="str">
        <x:v>Not established by registry; no active-status field</x:v>
      </x:c>
      <x:c r="P86" s="17"/>
      <x:c r="Q86" s="17" t="n">
        <x:v>1</x:v>
      </x:c>
      <x:c r="R86" s="18" t="d">
        <x:v>2026-10-07T00:00:00.000Z</x:v>
      </x:c>
      <x:c r="S86" s="18" t="d">
        <x:v>2026-10-30T00:00:00.000Z</x:v>
      </x:c>
      <x:c r="T86" s="17" t="str"/>
      <x:c r="U86" s="17" t="str"/>
      <x:c r="V86" s="17" t="str">
        <x:v>OWN01</x:v>
      </x:c>
      <x:c r="W86" s="17" t="str">
        <x:v>https://data.texas.gov/dataset/Public-Utility-Commission-of-Texas-Water-and-Sewer/auk8-env9</x:v>
      </x:c>
    </x:row>
    <x:row r="87" ht="46" customHeight="1">
      <x:c r="A87" s="17" t="str">
        <x:v>12036</x:v>
      </x:c>
      <x:c r="B87" s="17" t="str">
        <x:v>water</x:v>
      </x:c>
      <x:c r="C87" s="17" t="str">
        <x:v>KEY LARGO UTILITIES</x:v>
      </x:c>
      <x:c r="D87" s="17" t="str">
        <x:v>Unresolved</x:v>
      </x:c>
      <x:c r="E87" s="17" t="str">
        <x:v>Not resolved to ultimate owner</x:v>
      </x:c>
      <x:c r="F87" s="17" t="str">
        <x:v>Unresolved</x:v>
      </x:c>
      <x:c r="G87" s="17" t="str"/>
      <x:c r="H87" s="17" t="str"/>
      <x:c r="I87" s="17" t="str">
        <x:v>No inference from legal name or responsible-party contact to beneficial ownership.</x:v>
      </x:c>
      <x:c r="J87" s="17" t="str">
        <x:v>BRAZORIA, HARRIS</x:v>
      </x:c>
      <x:c r="K87" s="17" t="str">
        <x:v>HARRIS</x:v>
      </x:c>
      <x:c r="L87" s="17" t="str"/>
      <x:c r="M87" s="17" t="str">
        <x:v>KEYLD LP</x:v>
      </x:c>
      <x:c r="N87" s="17" t="str"/>
      <x:c r="O87" s="17" t="str">
        <x:v>Not established by registry; no active-status field</x:v>
      </x:c>
      <x:c r="P87" s="17"/>
      <x:c r="Q87" s="17" t="n">
        <x:v>1</x:v>
      </x:c>
      <x:c r="R87" s="18" t="d">
        <x:v>2026-10-07T00:00:00.000Z</x:v>
      </x:c>
      <x:c r="S87" s="18" t="d">
        <x:v>2026-10-30T00:00:00.000Z</x:v>
      </x:c>
      <x:c r="T87" s="17" t="str"/>
      <x:c r="U87" s="17" t="str"/>
      <x:c r="V87" s="17" t="str">
        <x:v>OWN01</x:v>
      </x:c>
      <x:c r="W87" s="17" t="str">
        <x:v>https://data.texas.gov/dataset/Public-Utility-Commission-of-Texas-Water-and-Sewer/auk8-env9</x:v>
      </x:c>
    </x:row>
    <x:row r="88" ht="46" customHeight="1">
      <x:c r="A88" s="17" t="str">
        <x:v>12037</x:v>
      </x:c>
      <x:c r="B88" s="17" t="str">
        <x:v>water</x:v>
      </x:c>
      <x:c r="C88" s="17" t="str">
        <x:v>JAMES A DYCHE</x:v>
      </x:c>
      <x:c r="D88" s="17" t="str">
        <x:v>Unresolved</x:v>
      </x:c>
      <x:c r="E88" s="17" t="str">
        <x:v>Not resolved to ultimate owner</x:v>
      </x:c>
      <x:c r="F88" s="17" t="str">
        <x:v>Unresolved</x:v>
      </x:c>
      <x:c r="G88" s="17" t="str"/>
      <x:c r="H88" s="17" t="str"/>
      <x:c r="I88" s="17" t="str">
        <x:v>No inference from legal name or responsible-party contact to beneficial ownership.</x:v>
      </x:c>
      <x:c r="J88" s="17" t="str">
        <x:v>ELLIS, HILL, JOHNSON, SOMERVELL</x:v>
      </x:c>
      <x:c r="K88" s="17" t="str">
        <x:v>JOHNSON</x:v>
      </x:c>
      <x:c r="L88" s="17" t="str">
        <x:v>CREST WATER COMPANY</x:v>
      </x:c>
      <x:c r="M88" s="17" t="str">
        <x:v>CREST WATER COMPANY</x:v>
      </x:c>
      <x:c r="N88" s="17" t="str"/>
      <x:c r="O88" s="17" t="str">
        <x:v>Not established by registry; no active-status field</x:v>
      </x:c>
      <x:c r="P88" s="17"/>
      <x:c r="Q88" s="17" t="n">
        <x:v>1</x:v>
      </x:c>
      <x:c r="R88" s="18" t="d">
        <x:v>2026-10-07T00:00:00.000Z</x:v>
      </x:c>
      <x:c r="S88" s="18" t="d">
        <x:v>2026-10-30T00:00:00.000Z</x:v>
      </x:c>
      <x:c r="T88" s="17" t="str"/>
      <x:c r="U88" s="17" t="str"/>
      <x:c r="V88" s="17" t="str">
        <x:v>OWN01</x:v>
      </x:c>
      <x:c r="W88" s="17" t="str">
        <x:v>https://data.texas.gov/dataset/Public-Utility-Commission-of-Texas-Water-and-Sewer/auk8-env9</x:v>
      </x:c>
    </x:row>
    <x:row r="89" ht="46" customHeight="1">
      <x:c r="A89" s="17" t="str">
        <x:v>12040</x:v>
      </x:c>
      <x:c r="B89" s="17" t="str">
        <x:v>water</x:v>
      </x:c>
      <x:c r="C89" s="17" t="str">
        <x:v>FLAMINGO LAKES LOT OWNERS</x:v>
      </x:c>
      <x:c r="D89" s="17" t="str">
        <x:v>Unresolved</x:v>
      </x:c>
      <x:c r="E89" s="17" t="str">
        <x:v>Not resolved to ultimate owner</x:v>
      </x:c>
      <x:c r="F89" s="17" t="str">
        <x:v>Unresolved</x:v>
      </x:c>
      <x:c r="G89" s="17" t="str"/>
      <x:c r="H89" s="17" t="str"/>
      <x:c r="I89" s="17" t="str">
        <x:v>No inference from legal name or responsible-party contact to beneficial ownership.</x:v>
      </x:c>
      <x:c r="J89" s="17" t="str">
        <x:v>MONTGOMERY</x:v>
      </x:c>
      <x:c r="K89" s="17" t="str">
        <x:v>MONTGOMERY</x:v>
      </x:c>
      <x:c r="L89" s="17" t="str"/>
      <x:c r="M89" s="17" t="str">
        <x:v>FLAMINGO LAKES LOT OWNERS ASSOCIATION INC</x:v>
      </x:c>
      <x:c r="N89" s="17" t="str"/>
      <x:c r="O89" s="17" t="str">
        <x:v>Not established by registry; no active-status field</x:v>
      </x:c>
      <x:c r="P89" s="17"/>
      <x:c r="Q89" s="17" t="n">
        <x:v>1</x:v>
      </x:c>
      <x:c r="R89" s="18" t="d">
        <x:v>2026-10-07T00:00:00.000Z</x:v>
      </x:c>
      <x:c r="S89" s="18" t="d">
        <x:v>2026-10-30T00:00:00.000Z</x:v>
      </x:c>
      <x:c r="T89" s="17" t="str"/>
      <x:c r="U89" s="17" t="str"/>
      <x:c r="V89" s="17" t="str">
        <x:v>OWN01</x:v>
      </x:c>
      <x:c r="W89" s="17" t="str">
        <x:v>https://data.texas.gov/dataset/Public-Utility-Commission-of-Texas-Water-and-Sewer/auk8-env9</x:v>
      </x:c>
    </x:row>
    <x:row r="90" ht="46" customHeight="1">
      <x:c r="A90" s="17" t="str">
        <x:v>12042</x:v>
      </x:c>
      <x:c r="B90" s="17" t="str">
        <x:v>water</x:v>
      </x:c>
      <x:c r="C90" s="17" t="str">
        <x:v>EAST HOUSTON UTILITIES INC</x:v>
      </x:c>
      <x:c r="D90" s="17" t="str">
        <x:v>Unresolved</x:v>
      </x:c>
      <x:c r="E90" s="17" t="str">
        <x:v>Not resolved to ultimate owner</x:v>
      </x:c>
      <x:c r="F90" s="17" t="str">
        <x:v>Unresolved</x:v>
      </x:c>
      <x:c r="G90" s="17" t="str"/>
      <x:c r="H90" s="17" t="str"/>
      <x:c r="I90" s="17" t="str">
        <x:v>No inference from legal name or responsible-party contact to beneficial ownership.</x:v>
      </x:c>
      <x:c r="J90" s="17" t="str">
        <x:v>HARRIS, LIBERTY</x:v>
      </x:c>
      <x:c r="K90" s="17" t="str">
        <x:v>HARRIS</x:v>
      </x:c>
      <x:c r="L90" s="17" t="str"/>
      <x:c r="M90" s="17" t="str"/>
      <x:c r="N90" s="17" t="str"/>
      <x:c r="O90" s="17" t="str">
        <x:v>Not established by registry; no active-status field</x:v>
      </x:c>
      <x:c r="P90" s="17"/>
      <x:c r="Q90" s="17" t="n">
        <x:v>1</x:v>
      </x:c>
      <x:c r="R90" s="18" t="d">
        <x:v>2026-10-07T00:00:00.000Z</x:v>
      </x:c>
      <x:c r="S90" s="18" t="d">
        <x:v>2026-10-30T00:00:00.000Z</x:v>
      </x:c>
      <x:c r="T90" s="17" t="str"/>
      <x:c r="U90" s="17" t="str"/>
      <x:c r="V90" s="17" t="str">
        <x:v>OWN01</x:v>
      </x:c>
      <x:c r="W90" s="17" t="str">
        <x:v>https://data.texas.gov/dataset/Public-Utility-Commission-of-Texas-Water-and-Sewer/auk8-env9</x:v>
      </x:c>
    </x:row>
    <x:row r="91" ht="46" customHeight="1">
      <x:c r="A91" s="17" t="str">
        <x:v>12043</x:v>
      </x:c>
      <x:c r="B91" s="17" t="str">
        <x:v>water</x:v>
      </x:c>
      <x:c r="C91" s="17" t="str">
        <x:v>AVALON POINT WATER SYSTEM</x:v>
      </x:c>
      <x:c r="D91" s="17" t="str">
        <x:v>Unresolved</x:v>
      </x:c>
      <x:c r="E91" s="17" t="str">
        <x:v>Not resolved to ultimate owner</x:v>
      </x:c>
      <x:c r="F91" s="17" t="str">
        <x:v>Unresolved</x:v>
      </x:c>
      <x:c r="G91" s="17" t="str"/>
      <x:c r="H91" s="17" t="str"/>
      <x:c r="I91" s="17" t="str">
        <x:v>No inference from legal name or responsible-party contact to beneficial ownership.</x:v>
      </x:c>
      <x:c r="J91" s="17" t="str">
        <x:v>BANDERA</x:v>
      </x:c>
      <x:c r="K91" s="17" t="str">
        <x:v>BANDERA</x:v>
      </x:c>
      <x:c r="L91" s="17" t="str">
        <x:v>MEDINA HIGHLANDS</x:v>
      </x:c>
      <x:c r="M91" s="17" t="str">
        <x:v>AVALON POINT WATER SYSTEM LLC</x:v>
      </x:c>
      <x:c r="N91" s="17" t="str"/>
      <x:c r="O91" s="17" t="str">
        <x:v>Not established by registry; no active-status field</x:v>
      </x:c>
      <x:c r="P91" s="17"/>
      <x:c r="Q91" s="17" t="n">
        <x:v>1</x:v>
      </x:c>
      <x:c r="R91" s="18" t="d">
        <x:v>2026-10-07T00:00:00.000Z</x:v>
      </x:c>
      <x:c r="S91" s="18" t="d">
        <x:v>2026-10-30T00:00:00.000Z</x:v>
      </x:c>
      <x:c r="T91" s="17" t="str"/>
      <x:c r="U91" s="17" t="str"/>
      <x:c r="V91" s="17" t="str">
        <x:v>OWN01</x:v>
      </x:c>
      <x:c r="W91" s="17" t="str">
        <x:v>https://data.texas.gov/dataset/Public-Utility-Commission-of-Texas-Water-and-Sewer/auk8-env9</x:v>
      </x:c>
    </x:row>
    <x:row r="92" ht="46" customHeight="1">
      <x:c r="A92" s="17" t="str">
        <x:v>12049</x:v>
      </x:c>
      <x:c r="B92" s="17" t="str">
        <x:v>water</x:v>
      </x:c>
      <x:c r="C92" s="17" t="str">
        <x:v>RE JACKSON</x:v>
      </x:c>
      <x:c r="D92" s="17" t="str">
        <x:v>Unresolved</x:v>
      </x:c>
      <x:c r="E92" s="17" t="str">
        <x:v>Not resolved to ultimate owner</x:v>
      </x:c>
      <x:c r="F92" s="17" t="str">
        <x:v>Unresolved</x:v>
      </x:c>
      <x:c r="G92" s="17" t="str"/>
      <x:c r="H92" s="17" t="str"/>
      <x:c r="I92" s="17" t="str">
        <x:v>No inference from legal name or responsible-party contact to beneficial ownership.</x:v>
      </x:c>
      <x:c r="J92" s="17" t="str">
        <x:v>LIBERTY, POLK</x:v>
      </x:c>
      <x:c r="K92" s="17" t="str">
        <x:v>POLK</x:v>
      </x:c>
      <x:c r="L92" s="17" t="str">
        <x:v>MASON LAKE WATER SYSTEM</x:v>
      </x:c>
      <x:c r="M92" s="17" t="str">
        <x:v>MASON LAKE WATER SYSTEM</x:v>
      </x:c>
      <x:c r="N92" s="17" t="str"/>
      <x:c r="O92" s="17" t="str">
        <x:v>Not established by registry; no active-status field</x:v>
      </x:c>
      <x:c r="P92" s="17"/>
      <x:c r="Q92" s="17" t="n">
        <x:v>1</x:v>
      </x:c>
      <x:c r="R92" s="18" t="d">
        <x:v>2026-10-07T00:00:00.000Z</x:v>
      </x:c>
      <x:c r="S92" s="18" t="d">
        <x:v>2026-10-30T00:00:00.000Z</x:v>
      </x:c>
      <x:c r="T92" s="17" t="str"/>
      <x:c r="U92" s="17" t="str"/>
      <x:c r="V92" s="17" t="str">
        <x:v>OWN01</x:v>
      </x:c>
      <x:c r="W92" s="17" t="str">
        <x:v>https://data.texas.gov/dataset/Public-Utility-Commission-of-Texas-Water-and-Sewer/auk8-env9</x:v>
      </x:c>
    </x:row>
    <x:row r="93" ht="46" customHeight="1">
      <x:c r="A93" s="17" t="str">
        <x:v>12068</x:v>
      </x:c>
      <x:c r="B93" s="17" t="str">
        <x:v>water</x:v>
      </x:c>
      <x:c r="C93" s="17" t="str">
        <x:v>SPLIT ROCK WATER SYSTEM</x:v>
      </x:c>
      <x:c r="D93" s="17" t="str">
        <x:v>Unresolved</x:v>
      </x:c>
      <x:c r="E93" s="17" t="str">
        <x:v>Not resolved to ultimate owner</x:v>
      </x:c>
      <x:c r="F93" s="17" t="str">
        <x:v>Unresolved</x:v>
      </x:c>
      <x:c r="G93" s="17" t="str"/>
      <x:c r="H93" s="17" t="str"/>
      <x:c r="I93" s="17" t="str">
        <x:v>No inference from legal name or responsible-party contact to beneficial ownership.</x:v>
      </x:c>
      <x:c r="J93" s="17" t="str">
        <x:v>KERR</x:v>
      </x:c>
      <x:c r="K93" s="17" t="str">
        <x:v>KERR</x:v>
      </x:c>
      <x:c r="L93" s="17" t="str"/>
      <x:c r="M93" s="17" t="str">
        <x:v>SPLIT ROCK WATER SYSTEM INC</x:v>
      </x:c>
      <x:c r="N93" s="17" t="str"/>
      <x:c r="O93" s="17" t="str">
        <x:v>Not established by registry; no active-status field</x:v>
      </x:c>
      <x:c r="P93" s="17"/>
      <x:c r="Q93" s="17" t="n">
        <x:v>1</x:v>
      </x:c>
      <x:c r="R93" s="18" t="d">
        <x:v>2026-10-07T00:00:00.000Z</x:v>
      </x:c>
      <x:c r="S93" s="18" t="d">
        <x:v>2026-10-30T00:00:00.000Z</x:v>
      </x:c>
      <x:c r="T93" s="17" t="str"/>
      <x:c r="U93" s="17" t="str"/>
      <x:c r="V93" s="17" t="str">
        <x:v>OWN01</x:v>
      </x:c>
      <x:c r="W93" s="17" t="str">
        <x:v>https://data.texas.gov/dataset/Public-Utility-Commission-of-Texas-Water-and-Sewer/auk8-env9</x:v>
      </x:c>
    </x:row>
    <x:row r="94" ht="46" customHeight="1">
      <x:c r="A94" s="17" t="str">
        <x:v>12080</x:v>
      </x:c>
      <x:c r="B94" s="17" t="str">
        <x:v>water</x:v>
      </x:c>
      <x:c r="C94" s="17" t="str">
        <x:v>MANVEL TERRACE UTILITIES</x:v>
      </x:c>
      <x:c r="D94" s="17" t="str">
        <x:v>Unresolved</x:v>
      </x:c>
      <x:c r="E94" s="17" t="str">
        <x:v>Not resolved to ultimate owner</x:v>
      </x:c>
      <x:c r="F94" s="17" t="str">
        <x:v>Unresolved</x:v>
      </x:c>
      <x:c r="G94" s="17" t="str"/>
      <x:c r="H94" s="17" t="str"/>
      <x:c r="I94" s="17" t="str">
        <x:v>No inference from legal name or responsible-party contact to beneficial ownership.</x:v>
      </x:c>
      <x:c r="J94" s="17" t="str">
        <x:v>BRAZORIA, FORT BEND, HARRIS</x:v>
      </x:c>
      <x:c r="K94" s="17" t="str">
        <x:v>HARRIS</x:v>
      </x:c>
      <x:c r="L94" s="17" t="str"/>
      <x:c r="M94" s="17" t="str"/>
      <x:c r="N94" s="17" t="str"/>
      <x:c r="O94" s="17" t="str">
        <x:v>Not established by registry; no active-status field</x:v>
      </x:c>
      <x:c r="P94" s="17"/>
      <x:c r="Q94" s="17" t="n">
        <x:v>1</x:v>
      </x:c>
      <x:c r="R94" s="18" t="d">
        <x:v>2026-10-07T00:00:00.000Z</x:v>
      </x:c>
      <x:c r="S94" s="18" t="d">
        <x:v>2026-10-30T00:00:00.000Z</x:v>
      </x:c>
      <x:c r="T94" s="17" t="str"/>
      <x:c r="U94" s="17" t="str"/>
      <x:c r="V94" s="17" t="str">
        <x:v>OWN01</x:v>
      </x:c>
      <x:c r="W94" s="17" t="str">
        <x:v>https://data.texas.gov/dataset/Public-Utility-Commission-of-Texas-Water-and-Sewer/auk8-env9</x:v>
      </x:c>
    </x:row>
    <x:row r="95" ht="46" customHeight="1">
      <x:c r="A95" s="17" t="str">
        <x:v>12084</x:v>
      </x:c>
      <x:c r="B95" s="17" t="str">
        <x:v>water</x:v>
      </x:c>
      <x:c r="C95" s="17" t="str">
        <x:v>K &amp; B WATERWORKS</x:v>
      </x:c>
      <x:c r="D95" s="17" t="str">
        <x:v>Unresolved</x:v>
      </x:c>
      <x:c r="E95" s="17" t="str">
        <x:v>Not resolved to ultimate owner</x:v>
      </x:c>
      <x:c r="F95" s="17" t="str">
        <x:v>Unresolved</x:v>
      </x:c>
      <x:c r="G95" s="17" t="str"/>
      <x:c r="H95" s="17" t="str"/>
      <x:c r="I95" s="17" t="str">
        <x:v>No inference from legal name or responsible-party contact to beneficial ownership.</x:v>
      </x:c>
      <x:c r="J95" s="17" t="str">
        <x:v>GALVESTON</x:v>
      </x:c>
      <x:c r="K95" s="17" t="str">
        <x:v>GALVESTON</x:v>
      </x:c>
      <x:c r="L95" s="17" t="str"/>
      <x:c r="M95" s="17" t="str"/>
      <x:c r="N95" s="17" t="str"/>
      <x:c r="O95" s="17" t="str">
        <x:v>Not established by registry; no active-status field</x:v>
      </x:c>
      <x:c r="P95" s="17"/>
      <x:c r="Q95" s="17" t="n">
        <x:v>1</x:v>
      </x:c>
      <x:c r="R95" s="18" t="d">
        <x:v>2026-10-07T00:00:00.000Z</x:v>
      </x:c>
      <x:c r="S95" s="18" t="d">
        <x:v>2026-10-30T00:00:00.000Z</x:v>
      </x:c>
      <x:c r="T95" s="17" t="str"/>
      <x:c r="U95" s="17" t="str"/>
      <x:c r="V95" s="17" t="str">
        <x:v>OWN01</x:v>
      </x:c>
      <x:c r="W95" s="17" t="str">
        <x:v>https://data.texas.gov/dataset/Public-Utility-Commission-of-Texas-Water-and-Sewer/auk8-env9</x:v>
      </x:c>
    </x:row>
    <x:row r="96" ht="46" customHeight="1">
      <x:c r="A96" s="17" t="str">
        <x:v>12086</x:v>
      </x:c>
      <x:c r="B96" s="17" t="str">
        <x:v>water</x:v>
      </x:c>
      <x:c r="C96" s="17" t="str">
        <x:v>FOREST OAKS MOBILE HOMES</x:v>
      </x:c>
      <x:c r="D96" s="17" t="str">
        <x:v>Unresolved</x:v>
      </x:c>
      <x:c r="E96" s="17" t="str">
        <x:v>Not resolved to ultimate owner</x:v>
      </x:c>
      <x:c r="F96" s="17" t="str">
        <x:v>Unresolved</x:v>
      </x:c>
      <x:c r="G96" s="17" t="str"/>
      <x:c r="H96" s="17" t="str"/>
      <x:c r="I96" s="17" t="str">
        <x:v>No inference from legal name or responsible-party contact to beneficial ownership.</x:v>
      </x:c>
      <x:c r="J96" s="17" t="str">
        <x:v>TRAVIS</x:v>
      </x:c>
      <x:c r="K96" s="17" t="str">
        <x:v>TRAVIS</x:v>
      </x:c>
      <x:c r="L96" s="17" t="str"/>
      <x:c r="M96" s="17" t="str">
        <x:v>FOREST OAKS MOBILE HOMES LLC</x:v>
      </x:c>
      <x:c r="N96" s="17" t="str"/>
      <x:c r="O96" s="17" t="str">
        <x:v>Not established by registry; no active-status field</x:v>
      </x:c>
      <x:c r="P96" s="17"/>
      <x:c r="Q96" s="17" t="n">
        <x:v>1</x:v>
      </x:c>
      <x:c r="R96" s="18" t="d">
        <x:v>2026-10-07T00:00:00.000Z</x:v>
      </x:c>
      <x:c r="S96" s="18" t="d">
        <x:v>2026-10-30T00:00:00.000Z</x:v>
      </x:c>
      <x:c r="T96" s="17" t="str"/>
      <x:c r="U96" s="17" t="str"/>
      <x:c r="V96" s="17" t="str">
        <x:v>OWN01</x:v>
      </x:c>
      <x:c r="W96" s="17" t="str">
        <x:v>https://data.texas.gov/dataset/Public-Utility-Commission-of-Texas-Water-and-Sewer/auk8-env9</x:v>
      </x:c>
    </x:row>
    <x:row r="97" ht="46" customHeight="1">
      <x:c r="A97" s="17" t="str">
        <x:v>12091</x:v>
      </x:c>
      <x:c r="B97" s="17" t="str">
        <x:v>water</x:v>
      </x:c>
      <x:c r="C97" s="17" t="str">
        <x:v>CEDAR RIDGE DEEP WELL WATER SYSTEM</x:v>
      </x:c>
      <x:c r="D97" s="17" t="str">
        <x:v>Unresolved</x:v>
      </x:c>
      <x:c r="E97" s="17" t="str">
        <x:v>Not resolved to ultimate owner</x:v>
      </x:c>
      <x:c r="F97" s="17" t="str">
        <x:v>Unresolved</x:v>
      </x:c>
      <x:c r="G97" s="17" t="str"/>
      <x:c r="H97" s="17" t="str"/>
      <x:c r="I97" s="17" t="str">
        <x:v>No inference from legal name or responsible-party contact to beneficial ownership.</x:v>
      </x:c>
      <x:c r="J97" s="17" t="str">
        <x:v>MCLENNAN</x:v>
      </x:c>
      <x:c r="K97" s="17" t="str">
        <x:v>MCLENNAN</x:v>
      </x:c>
      <x:c r="L97" s="17" t="str"/>
      <x:c r="M97" s="17" t="str">
        <x:v>CEDAR RIDGE DEEP WELL WATER SYSTEM</x:v>
      </x:c>
      <x:c r="N97" s="17" t="str"/>
      <x:c r="O97" s="17" t="str">
        <x:v>Not established by registry; no active-status field</x:v>
      </x:c>
      <x:c r="P97" s="17"/>
      <x:c r="Q97" s="17" t="n">
        <x:v>1</x:v>
      </x:c>
      <x:c r="R97" s="18" t="d">
        <x:v>2026-10-07T00:00:00.000Z</x:v>
      </x:c>
      <x:c r="S97" s="18" t="d">
        <x:v>2026-10-30T00:00:00.000Z</x:v>
      </x:c>
      <x:c r="T97" s="17" t="str"/>
      <x:c r="U97" s="17" t="str"/>
      <x:c r="V97" s="17" t="str">
        <x:v>OWN01</x:v>
      </x:c>
      <x:c r="W97" s="17" t="str">
        <x:v>https://data.texas.gov/dataset/Public-Utility-Commission-of-Texas-Water-and-Sewer/auk8-env9</x:v>
      </x:c>
    </x:row>
    <x:row r="98" ht="46" customHeight="1">
      <x:c r="A98" s="17" t="str">
        <x:v>12092</x:v>
      </x:c>
      <x:c r="B98" s="17" t="str">
        <x:v>water</x:v>
      </x:c>
      <x:c r="C98" s="17" t="str">
        <x:v>PIXLEY WATER WORKS</x:v>
      </x:c>
      <x:c r="D98" s="17" t="str">
        <x:v>Unresolved</x:v>
      </x:c>
      <x:c r="E98" s="17" t="str">
        <x:v>Not resolved to ultimate owner</x:v>
      </x:c>
      <x:c r="F98" s="17" t="str">
        <x:v>Unresolved</x:v>
      </x:c>
      <x:c r="G98" s="17" t="str"/>
      <x:c r="H98" s="17" t="str"/>
      <x:c r="I98" s="17" t="str">
        <x:v>No inference from legal name or responsible-party contact to beneficial ownership.</x:v>
      </x:c>
      <x:c r="J98" s="17" t="str">
        <x:v>POLK</x:v>
      </x:c>
      <x:c r="K98" s="17" t="str">
        <x:v>POLK</x:v>
      </x:c>
      <x:c r="L98" s="17" t="str"/>
      <x:c r="M98" s="17" t="str">
        <x:v>PIXLEY WATER WORKS</x:v>
      </x:c>
      <x:c r="N98" s="17" t="str"/>
      <x:c r="O98" s="17" t="str">
        <x:v>Not established by registry; no active-status field</x:v>
      </x:c>
      <x:c r="P98" s="17"/>
      <x:c r="Q98" s="17" t="n">
        <x:v>1</x:v>
      </x:c>
      <x:c r="R98" s="18" t="d">
        <x:v>2026-10-07T00:00:00.000Z</x:v>
      </x:c>
      <x:c r="S98" s="18" t="d">
        <x:v>2026-10-30T00:00:00.000Z</x:v>
      </x:c>
      <x:c r="T98" s="17" t="str"/>
      <x:c r="U98" s="17" t="str"/>
      <x:c r="V98" s="17" t="str">
        <x:v>OWN01</x:v>
      </x:c>
      <x:c r="W98" s="17" t="str">
        <x:v>https://data.texas.gov/dataset/Public-Utility-Commission-of-Texas-Water-and-Sewer/auk8-env9</x:v>
      </x:c>
    </x:row>
    <x:row r="99" ht="46" customHeight="1">
      <x:c r="A99" s="17" t="str">
        <x:v>12097</x:v>
      </x:c>
      <x:c r="B99" s="17" t="str">
        <x:v>water</x:v>
      </x:c>
      <x:c r="C99" s="17" t="str">
        <x:v>PILOT POINT RURAL WATER SUPPLY</x:v>
      </x:c>
      <x:c r="D99" s="17" t="str">
        <x:v>Unresolved</x:v>
      </x:c>
      <x:c r="E99" s="17" t="str">
        <x:v>Not resolved to ultimate owner</x:v>
      </x:c>
      <x:c r="F99" s="17" t="str">
        <x:v>Unresolved</x:v>
      </x:c>
      <x:c r="G99" s="17" t="str"/>
      <x:c r="H99" s="17" t="str"/>
      <x:c r="I99" s="17" t="str">
        <x:v>No inference from legal name or responsible-party contact to beneficial ownership.</x:v>
      </x:c>
      <x:c r="J99" s="17" t="str">
        <x:v>DENTON</x:v>
      </x:c>
      <x:c r="K99" s="17" t="str">
        <x:v>DENTON</x:v>
      </x:c>
      <x:c r="L99" s="17" t="str"/>
      <x:c r="M99" s="17" t="str">
        <x:v>PILOT POINT RURAL WATER SUPPLY INC</x:v>
      </x:c>
      <x:c r="N99" s="17" t="str"/>
      <x:c r="O99" s="17" t="str">
        <x:v>Not established by registry; no active-status field</x:v>
      </x:c>
      <x:c r="P99" s="17"/>
      <x:c r="Q99" s="17" t="n">
        <x:v>1</x:v>
      </x:c>
      <x:c r="R99" s="18" t="d">
        <x:v>2026-10-07T00:00:00.000Z</x:v>
      </x:c>
      <x:c r="S99" s="18" t="d">
        <x:v>2026-10-30T00:00:00.000Z</x:v>
      </x:c>
      <x:c r="T99" s="17" t="str"/>
      <x:c r="U99" s="17" t="str"/>
      <x:c r="V99" s="17" t="str">
        <x:v>OWN01</x:v>
      </x:c>
      <x:c r="W99" s="17" t="str">
        <x:v>https://data.texas.gov/dataset/Public-Utility-Commission-of-Texas-Water-and-Sewer/auk8-env9</x:v>
      </x:c>
    </x:row>
    <x:row r="100" ht="46" customHeight="1">
      <x:c r="A100" s="17" t="str">
        <x:v>12108</x:v>
      </x:c>
      <x:c r="B100" s="17" t="str">
        <x:v>water</x:v>
      </x:c>
      <x:c r="C100" s="17" t="str">
        <x:v>K C UTILITIES</x:v>
      </x:c>
      <x:c r="D100" s="17" t="str">
        <x:v>Unresolved</x:v>
      </x:c>
      <x:c r="E100" s="17" t="str">
        <x:v>Not resolved to ultimate owner</x:v>
      </x:c>
      <x:c r="F100" s="17" t="str">
        <x:v>Unresolved</x:v>
      </x:c>
      <x:c r="G100" s="17" t="str"/>
      <x:c r="H100" s="17" t="str"/>
      <x:c r="I100" s="17" t="str">
        <x:v>No inference from legal name or responsible-party contact to beneficial ownership.</x:v>
      </x:c>
      <x:c r="J100" s="17" t="str">
        <x:v>BRAZORIA, HARRIS</x:v>
      </x:c>
      <x:c r="K100" s="17" t="str">
        <x:v>BRAZORIA</x:v>
      </x:c>
      <x:c r="L100" s="17" t="str"/>
      <x:c r="M100" s="17" t="str">
        <x:v>K C UTILITIES INC</x:v>
      </x:c>
      <x:c r="N100" s="17" t="str"/>
      <x:c r="O100" s="17" t="str">
        <x:v>Not established by registry; no active-status field</x:v>
      </x:c>
      <x:c r="P100" s="17"/>
      <x:c r="Q100" s="17" t="n">
        <x:v>1</x:v>
      </x:c>
      <x:c r="R100" s="18" t="d">
        <x:v>2026-10-07T00:00:00.000Z</x:v>
      </x:c>
      <x:c r="S100" s="18" t="d">
        <x:v>2026-10-30T00:00:00.000Z</x:v>
      </x:c>
      <x:c r="T100" s="17" t="str"/>
      <x:c r="U100" s="17" t="str"/>
      <x:c r="V100" s="17" t="str">
        <x:v>OWN01</x:v>
      </x:c>
      <x:c r="W100" s="17" t="str">
        <x:v>https://data.texas.gov/dataset/Public-Utility-Commission-of-Texas-Water-and-Sewer/auk8-env9</x:v>
      </x:c>
    </x:row>
    <x:row r="101" ht="46" customHeight="1">
      <x:c r="A101" s="17" t="str">
        <x:v>12118</x:v>
      </x:c>
      <x:c r="B101" s="17" t="str">
        <x:v>water</x:v>
      </x:c>
      <x:c r="C101" s="17" t="str">
        <x:v>SUDDUTH WATER SYSTEM</x:v>
      </x:c>
      <x:c r="D101" s="17" t="str">
        <x:v>Unresolved</x:v>
      </x:c>
      <x:c r="E101" s="17" t="str">
        <x:v>Not resolved to ultimate owner</x:v>
      </x:c>
      <x:c r="F101" s="17" t="str">
        <x:v>Unresolved</x:v>
      </x:c>
      <x:c r="G101" s="17" t="str"/>
      <x:c r="H101" s="17" t="str"/>
      <x:c r="I101" s="17" t="str">
        <x:v>No inference from legal name or responsible-party contact to beneficial ownership.</x:v>
      </x:c>
      <x:c r="J101" s="17" t="str">
        <x:v>FALLS</x:v>
      </x:c>
      <x:c r="K101" s="17" t="str">
        <x:v>FALLS</x:v>
      </x:c>
      <x:c r="L101" s="17" t="str"/>
      <x:c r="M101" s="17" t="str">
        <x:v>SUDDUTH WATER SYSTEM INC</x:v>
      </x:c>
      <x:c r="N101" s="17" t="str"/>
      <x:c r="O101" s="17" t="str">
        <x:v>Not established by registry; no active-status field</x:v>
      </x:c>
      <x:c r="P101" s="17"/>
      <x:c r="Q101" s="17" t="n">
        <x:v>1</x:v>
      </x:c>
      <x:c r="R101" s="18" t="d">
        <x:v>2026-10-07T00:00:00.000Z</x:v>
      </x:c>
      <x:c r="S101" s="18" t="d">
        <x:v>2026-10-30T00:00:00.000Z</x:v>
      </x:c>
      <x:c r="T101" s="17" t="str"/>
      <x:c r="U101" s="17" t="str"/>
      <x:c r="V101" s="17" t="str">
        <x:v>OWN01</x:v>
      </x:c>
      <x:c r="W101" s="17" t="str">
        <x:v>https://data.texas.gov/dataset/Public-Utility-Commission-of-Texas-Water-and-Sewer/auk8-env9</x:v>
      </x:c>
    </x:row>
    <x:row r="102" ht="46" customHeight="1">
      <x:c r="A102" s="17" t="str">
        <x:v>12140</x:v>
      </x:c>
      <x:c r="B102" s="17" t="str">
        <x:v>water</x:v>
      </x:c>
      <x:c r="C102" s="17" t="str">
        <x:v>CIMARRON PARK WATER</x:v>
      </x:c>
      <x:c r="D102" s="17" t="str">
        <x:v>Unresolved</x:v>
      </x:c>
      <x:c r="E102" s="17" t="str">
        <x:v>Not resolved to ultimate owner</x:v>
      </x:c>
      <x:c r="F102" s="17" t="str">
        <x:v>Unresolved</x:v>
      </x:c>
      <x:c r="G102" s="17" t="str"/>
      <x:c r="H102" s="17" t="str"/>
      <x:c r="I102" s="17" t="str">
        <x:v>No inference from legal name or responsible-party contact to beneficial ownership.</x:v>
      </x:c>
      <x:c r="J102" s="17" t="str">
        <x:v>HAYS</x:v>
      </x:c>
      <x:c r="K102" s="17" t="str">
        <x:v>HAYS</x:v>
      </x:c>
      <x:c r="L102" s="17" t="str"/>
      <x:c r="M102" s="17" t="str">
        <x:v>CIMARRON PARK WATER COMPANY INC</x:v>
      </x:c>
      <x:c r="N102" s="17" t="str"/>
      <x:c r="O102" s="17" t="str">
        <x:v>Not established by registry; no active-status field</x:v>
      </x:c>
      <x:c r="P102" s="17"/>
      <x:c r="Q102" s="17" t="n">
        <x:v>1</x:v>
      </x:c>
      <x:c r="R102" s="18" t="d">
        <x:v>2026-10-07T00:00:00.000Z</x:v>
      </x:c>
      <x:c r="S102" s="18" t="d">
        <x:v>2026-10-30T00:00:00.000Z</x:v>
      </x:c>
      <x:c r="T102" s="17" t="str"/>
      <x:c r="U102" s="17" t="str"/>
      <x:c r="V102" s="17" t="str">
        <x:v>OWN01</x:v>
      </x:c>
      <x:c r="W102" s="17" t="str">
        <x:v>https://data.texas.gov/dataset/Public-Utility-Commission-of-Texas-Water-and-Sewer/auk8-env9</x:v>
      </x:c>
    </x:row>
    <x:row r="103" ht="46" customHeight="1">
      <x:c r="A103" s="17" t="str">
        <x:v>12147</x:v>
      </x:c>
      <x:c r="B103" s="17" t="str">
        <x:v>water</x:v>
      </x:c>
      <x:c r="C103" s="17" t="str">
        <x:v>PARKERVILLE EAST WATER SYSTEM</x:v>
      </x:c>
      <x:c r="D103" s="17" t="str">
        <x:v>Unresolved</x:v>
      </x:c>
      <x:c r="E103" s="17" t="str">
        <x:v>Not resolved to ultimate owner</x:v>
      </x:c>
      <x:c r="F103" s="17" t="str">
        <x:v>Unresolved</x:v>
      </x:c>
      <x:c r="G103" s="17" t="str"/>
      <x:c r="H103" s="17" t="str"/>
      <x:c r="I103" s="17" t="str">
        <x:v>No inference from legal name or responsible-party contact to beneficial ownership.</x:v>
      </x:c>
      <x:c r="J103" s="17" t="str">
        <x:v>DALLAS</x:v>
      </x:c>
      <x:c r="K103" s="17" t="str">
        <x:v>DALLAS</x:v>
      </x:c>
      <x:c r="L103" s="17" t="str"/>
      <x:c r="M103" s="17" t="str">
        <x:v>PARKERVILLE EAST WATER SYSTEM</x:v>
      </x:c>
      <x:c r="N103" s="17" t="str"/>
      <x:c r="O103" s="17" t="str">
        <x:v>Not established by registry; no active-status field</x:v>
      </x:c>
      <x:c r="P103" s="17"/>
      <x:c r="Q103" s="17" t="n">
        <x:v>1</x:v>
      </x:c>
      <x:c r="R103" s="18" t="d">
        <x:v>2026-10-07T00:00:00.000Z</x:v>
      </x:c>
      <x:c r="S103" s="18" t="d">
        <x:v>2026-10-30T00:00:00.000Z</x:v>
      </x:c>
      <x:c r="T103" s="17" t="str"/>
      <x:c r="U103" s="17" t="str"/>
      <x:c r="V103" s="17" t="str">
        <x:v>OWN01</x:v>
      </x:c>
      <x:c r="W103" s="17" t="str">
        <x:v>https://data.texas.gov/dataset/Public-Utility-Commission-of-Texas-Water-and-Sewer/auk8-env9</x:v>
      </x:c>
    </x:row>
    <x:row r="104" ht="46" customHeight="1">
      <x:c r="A104" s="17" t="str">
        <x:v>12151</x:v>
      </x:c>
      <x:c r="B104" s="17" t="str">
        <x:v>water</x:v>
      </x:c>
      <x:c r="C104" s="17" t="str">
        <x:v>TIFFANY WATER</x:v>
      </x:c>
      <x:c r="D104" s="17" t="str">
        <x:v>Unresolved</x:v>
      </x:c>
      <x:c r="E104" s="17" t="str">
        <x:v>Not resolved to ultimate owner</x:v>
      </x:c>
      <x:c r="F104" s="17" t="str">
        <x:v>Unresolved</x:v>
      </x:c>
      <x:c r="G104" s="17" t="str"/>
      <x:c r="H104" s="17" t="str"/>
      <x:c r="I104" s="17" t="str">
        <x:v>No inference from legal name or responsible-party contact to beneficial ownership.</x:v>
      </x:c>
      <x:c r="J104" s="17" t="str">
        <x:v>GALVESTON</x:v>
      </x:c>
      <x:c r="K104" s="17" t="str">
        <x:v>GALVESTON</x:v>
      </x:c>
      <x:c r="L104" s="17" t="str"/>
      <x:c r="M104" s="17" t="str">
        <x:v>TIFFANY WATER COMPANY</x:v>
      </x:c>
      <x:c r="N104" s="17" t="str"/>
      <x:c r="O104" s="17" t="str">
        <x:v>Not established by registry; no active-status field</x:v>
      </x:c>
      <x:c r="P104" s="17"/>
      <x:c r="Q104" s="17" t="n">
        <x:v>1</x:v>
      </x:c>
      <x:c r="R104" s="18" t="d">
        <x:v>2026-10-07T00:00:00.000Z</x:v>
      </x:c>
      <x:c r="S104" s="18" t="d">
        <x:v>2026-10-30T00:00:00.000Z</x:v>
      </x:c>
      <x:c r="T104" s="17" t="str"/>
      <x:c r="U104" s="17" t="str"/>
      <x:c r="V104" s="17" t="str">
        <x:v>OWN01</x:v>
      </x:c>
      <x:c r="W104" s="17" t="str">
        <x:v>https://data.texas.gov/dataset/Public-Utility-Commission-of-Texas-Water-and-Sewer/auk8-env9</x:v>
      </x:c>
    </x:row>
    <x:row r="105" ht="46" customHeight="1">
      <x:c r="A105" s="17" t="str">
        <x:v>12171</x:v>
      </x:c>
      <x:c r="B105" s="17" t="str">
        <x:v>water</x:v>
      </x:c>
      <x:c r="C105" s="17" t="str">
        <x:v>NORTHSIDE WATER</x:v>
      </x:c>
      <x:c r="D105" s="17" t="str">
        <x:v>Unresolved</x:v>
      </x:c>
      <x:c r="E105" s="17" t="str">
        <x:v>Not resolved to ultimate owner</x:v>
      </x:c>
      <x:c r="F105" s="17" t="str">
        <x:v>Unresolved</x:v>
      </x:c>
      <x:c r="G105" s="17" t="str"/>
      <x:c r="H105" s="17" t="str"/>
      <x:c r="I105" s="17" t="str">
        <x:v>No inference from legal name or responsible-party contact to beneficial ownership.</x:v>
      </x:c>
      <x:c r="J105" s="17" t="str">
        <x:v>ERATH</x:v>
      </x:c>
      <x:c r="K105" s="17" t="str">
        <x:v>ERATH</x:v>
      </x:c>
      <x:c r="L105" s="17" t="str"/>
      <x:c r="M105" s="17" t="str">
        <x:v>NORTHSIDE SUBDIVISION WATER PLANT AND DISTRIBUTION CORPORATION</x:v>
      </x:c>
      <x:c r="N105" s="17" t="str"/>
      <x:c r="O105" s="17" t="str">
        <x:v>Not established by registry; no active-status field</x:v>
      </x:c>
      <x:c r="P105" s="17"/>
      <x:c r="Q105" s="17" t="n">
        <x:v>1</x:v>
      </x:c>
      <x:c r="R105" s="18" t="d">
        <x:v>2026-10-07T00:00:00.000Z</x:v>
      </x:c>
      <x:c r="S105" s="18" t="d">
        <x:v>2026-10-30T00:00:00.000Z</x:v>
      </x:c>
      <x:c r="T105" s="17" t="str"/>
      <x:c r="U105" s="17" t="str"/>
      <x:c r="V105" s="17" t="str">
        <x:v>OWN01</x:v>
      </x:c>
      <x:c r="W105" s="17" t="str">
        <x:v>https://data.texas.gov/dataset/Public-Utility-Commission-of-Texas-Water-and-Sewer/auk8-env9</x:v>
      </x:c>
    </x:row>
    <x:row r="106" ht="46" customHeight="1">
      <x:c r="A106" s="17" t="str">
        <x:v>12193</x:v>
      </x:c>
      <x:c r="B106" s="17" t="str">
        <x:v>water</x:v>
      </x:c>
      <x:c r="C106" s="17" t="str">
        <x:v>PHYLLIS CULVER</x:v>
      </x:c>
      <x:c r="D106" s="17" t="str">
        <x:v>Unresolved</x:v>
      </x:c>
      <x:c r="E106" s="17" t="str">
        <x:v>Not resolved to ultimate owner</x:v>
      </x:c>
      <x:c r="F106" s="17" t="str">
        <x:v>Unresolved</x:v>
      </x:c>
      <x:c r="G106" s="17" t="str"/>
      <x:c r="H106" s="17" t="str"/>
      <x:c r="I106" s="17" t="str">
        <x:v>No inference from legal name or responsible-party contact to beneficial ownership.</x:v>
      </x:c>
      <x:c r="J106" s="17" t="str">
        <x:v>MATAGORDA, ORANGE</x:v>
      </x:c>
      <x:c r="K106" s="17" t="str">
        <x:v>MATAGORDA</x:v>
      </x:c>
      <x:c r="L106" s="17" t="str"/>
      <x:c r="M106" s="17" t="str"/>
      <x:c r="N106" s="17" t="str"/>
      <x:c r="O106" s="17" t="str">
        <x:v>Not established by registry; no active-status field</x:v>
      </x:c>
      <x:c r="P106" s="17"/>
      <x:c r="Q106" s="17" t="n">
        <x:v>1</x:v>
      </x:c>
      <x:c r="R106" s="18" t="d">
        <x:v>2026-10-07T00:00:00.000Z</x:v>
      </x:c>
      <x:c r="S106" s="18" t="d">
        <x:v>2026-10-30T00:00:00.000Z</x:v>
      </x:c>
      <x:c r="T106" s="17" t="str"/>
      <x:c r="U106" s="17" t="str"/>
      <x:c r="V106" s="17" t="str">
        <x:v>OWN01</x:v>
      </x:c>
      <x:c r="W106" s="17" t="str">
        <x:v>https://data.texas.gov/dataset/Public-Utility-Commission-of-Texas-Water-and-Sewer/auk8-env9</x:v>
      </x:c>
    </x:row>
    <x:row r="107" ht="46" customHeight="1">
      <x:c r="A107" s="17" t="str">
        <x:v>12195</x:v>
      </x:c>
      <x:c r="B107" s="17" t="str">
        <x:v>water</x:v>
      </x:c>
      <x:c r="C107" s="17" t="str">
        <x:v>TURNER WATER SERVICE</x:v>
      </x:c>
      <x:c r="D107" s="17" t="str">
        <x:v>Unresolved</x:v>
      </x:c>
      <x:c r="E107" s="17" t="str">
        <x:v>Not resolved to ultimate owner</x:v>
      </x:c>
      <x:c r="F107" s="17" t="str">
        <x:v>Unresolved</x:v>
      </x:c>
      <x:c r="G107" s="17" t="str"/>
      <x:c r="H107" s="17" t="str"/>
      <x:c r="I107" s="17" t="str">
        <x:v>No inference from legal name or responsible-party contact to beneficial ownership.</x:v>
      </x:c>
      <x:c r="J107" s="17" t="str">
        <x:v>FORT BEND</x:v>
      </x:c>
      <x:c r="K107" s="17" t="str">
        <x:v>FORT BEND</x:v>
      </x:c>
      <x:c r="L107" s="17" t="str"/>
      <x:c r="M107" s="17" t="str"/>
      <x:c r="N107" s="17" t="str"/>
      <x:c r="O107" s="17" t="str">
        <x:v>Not established by registry; no active-status field</x:v>
      </x:c>
      <x:c r="P107" s="17"/>
      <x:c r="Q107" s="17" t="n">
        <x:v>1</x:v>
      </x:c>
      <x:c r="R107" s="18" t="d">
        <x:v>2026-10-07T00:00:00.000Z</x:v>
      </x:c>
      <x:c r="S107" s="18" t="d">
        <x:v>2026-10-30T00:00:00.000Z</x:v>
      </x:c>
      <x:c r="T107" s="17" t="str"/>
      <x:c r="U107" s="17" t="str"/>
      <x:c r="V107" s="17" t="str">
        <x:v>OWN01</x:v>
      </x:c>
      <x:c r="W107" s="17" t="str">
        <x:v>https://data.texas.gov/dataset/Public-Utility-Commission-of-Texas-Water-and-Sewer/auk8-env9</x:v>
      </x:c>
    </x:row>
    <x:row r="108" ht="46" customHeight="1">
      <x:c r="A108" s="17" t="str">
        <x:v>12198</x:v>
      </x:c>
      <x:c r="B108" s="17" t="str">
        <x:v>water</x:v>
      </x:c>
      <x:c r="C108" s="17" t="str">
        <x:v>WATER ASSOCIATION OF NORTH LAKE</x:v>
      </x:c>
      <x:c r="D108" s="17" t="str">
        <x:v>Unresolved</x:v>
      </x:c>
      <x:c r="E108" s="17" t="str">
        <x:v>Not resolved to ultimate owner</x:v>
      </x:c>
      <x:c r="F108" s="17" t="str">
        <x:v>Unresolved</x:v>
      </x:c>
      <x:c r="G108" s="17" t="str"/>
      <x:c r="H108" s="17" t="str"/>
      <x:c r="I108" s="17" t="str">
        <x:v>No inference from legal name or responsible-party contact to beneficial ownership.</x:v>
      </x:c>
      <x:c r="J108" s="17" t="str">
        <x:v>DENTON</x:v>
      </x:c>
      <x:c r="K108" s="17" t="str">
        <x:v>DENTON</x:v>
      </x:c>
      <x:c r="L108" s="17" t="str"/>
      <x:c r="M108" s="17" t="str">
        <x:v>WATER ASSOCIATION OF NORTH LAKE INC</x:v>
      </x:c>
      <x:c r="N108" s="17" t="str"/>
      <x:c r="O108" s="17" t="str">
        <x:v>Not established by registry; no active-status field</x:v>
      </x:c>
      <x:c r="P108" s="17"/>
      <x:c r="Q108" s="17" t="n">
        <x:v>1</x:v>
      </x:c>
      <x:c r="R108" s="18" t="d">
        <x:v>2026-10-07T00:00:00.000Z</x:v>
      </x:c>
      <x:c r="S108" s="18" t="d">
        <x:v>2026-10-30T00:00:00.000Z</x:v>
      </x:c>
      <x:c r="T108" s="17" t="str"/>
      <x:c r="U108" s="17" t="str"/>
      <x:c r="V108" s="17" t="str">
        <x:v>OWN01</x:v>
      </x:c>
      <x:c r="W108" s="17" t="str">
        <x:v>https://data.texas.gov/dataset/Public-Utility-Commission-of-Texas-Water-and-Sewer/auk8-env9</x:v>
      </x:c>
    </x:row>
    <x:row r="109" ht="46" customHeight="1">
      <x:c r="A109" s="17" t="str">
        <x:v>12200</x:v>
      </x:c>
      <x:c r="B109" s="17" t="str">
        <x:v>water</x:v>
      </x:c>
      <x:c r="C109" s="17" t="str">
        <x:v>PALO DURO SERVICE</x:v>
      </x:c>
      <x:c r="D109" s="17" t="str">
        <x:v>Unresolved</x:v>
      </x:c>
      <x:c r="E109" s="17" t="str">
        <x:v>Not resolved to ultimate owner</x:v>
      </x:c>
      <x:c r="F109" s="17" t="str">
        <x:v>Unresolved</x:v>
      </x:c>
      <x:c r="G109" s="17" t="str"/>
      <x:c r="H109" s="17" t="str"/>
      <x:c r="I109" s="17" t="str">
        <x:v>No inference from legal name or responsible-party contact to beneficial ownership.</x:v>
      </x:c>
      <x:c r="J109" s="17" t="str">
        <x:v>PARKER, TARRANT, WISE</x:v>
      </x:c>
      <x:c r="K109" s="17" t="str">
        <x:v>PARKER</x:v>
      </x:c>
      <x:c r="L109" s="17" t="str"/>
      <x:c r="M109" s="17" t="str">
        <x:v>PALO DURO SERVICE COMPANY INC</x:v>
      </x:c>
      <x:c r="N109" s="17" t="str"/>
      <x:c r="O109" s="17" t="str">
        <x:v>Not established by registry; no active-status field</x:v>
      </x:c>
      <x:c r="P109" s="17"/>
      <x:c r="Q109" s="17" t="n">
        <x:v>1</x:v>
      </x:c>
      <x:c r="R109" s="18" t="d">
        <x:v>2026-10-07T00:00:00.000Z</x:v>
      </x:c>
      <x:c r="S109" s="18" t="d">
        <x:v>2026-10-30T00:00:00.000Z</x:v>
      </x:c>
      <x:c r="T109" s="17" t="str"/>
      <x:c r="U109" s="17" t="str"/>
      <x:c r="V109" s="17" t="str">
        <x:v>OWN01</x:v>
      </x:c>
      <x:c r="W109" s="17" t="str">
        <x:v>https://data.texas.gov/dataset/Public-Utility-Commission-of-Texas-Water-and-Sewer/auk8-env9</x:v>
      </x:c>
    </x:row>
    <x:row r="110" ht="46" customHeight="1">
      <x:c r="A110" s="17" t="str">
        <x:v>12211</x:v>
      </x:c>
      <x:c r="B110" s="17" t="str">
        <x:v>water</x:v>
      </x:c>
      <x:c r="C110" s="17" t="str">
        <x:v>FISHERMANS WHARF WATER SYSTEM</x:v>
      </x:c>
      <x:c r="D110" s="17" t="str">
        <x:v>Unresolved</x:v>
      </x:c>
      <x:c r="E110" s="17" t="str">
        <x:v>Not resolved to ultimate owner</x:v>
      </x:c>
      <x:c r="F110" s="17" t="str">
        <x:v>Unresolved</x:v>
      </x:c>
      <x:c r="G110" s="17" t="str"/>
      <x:c r="H110" s="17" t="str"/>
      <x:c r="I110" s="17" t="str">
        <x:v>No inference from legal name or responsible-party contact to beneficial ownership.</x:v>
      </x:c>
      <x:c r="J110" s="17" t="str">
        <x:v>HENDERSON</x:v>
      </x:c>
      <x:c r="K110" s="17" t="str">
        <x:v>HENDERSON</x:v>
      </x:c>
      <x:c r="L110" s="17" t="str"/>
      <x:c r="M110" s="17" t="str"/>
      <x:c r="N110" s="17" t="str"/>
      <x:c r="O110" s="17" t="str">
        <x:v>Not established by registry; no active-status field</x:v>
      </x:c>
      <x:c r="P110" s="17"/>
      <x:c r="Q110" s="17" t="n">
        <x:v>1</x:v>
      </x:c>
      <x:c r="R110" s="18" t="d">
        <x:v>2026-10-07T00:00:00.000Z</x:v>
      </x:c>
      <x:c r="S110" s="18" t="d">
        <x:v>2026-10-30T00:00:00.000Z</x:v>
      </x:c>
      <x:c r="T110" s="17" t="str"/>
      <x:c r="U110" s="17" t="str"/>
      <x:c r="V110" s="17" t="str">
        <x:v>OWN01</x:v>
      </x:c>
      <x:c r="W110" s="17" t="str">
        <x:v>https://data.texas.gov/dataset/Public-Utility-Commission-of-Texas-Water-and-Sewer/auk8-env9</x:v>
      </x:c>
    </x:row>
    <x:row r="111" ht="46" customHeight="1">
      <x:c r="A111" s="17" t="str">
        <x:v>12212</x:v>
      </x:c>
      <x:c r="B111" s="17" t="str">
        <x:v>water</x:v>
      </x:c>
      <x:c r="C111" s="17" t="str">
        <x:v>J &amp; J RAW WATER UTILITY</x:v>
      </x:c>
      <x:c r="D111" s="17" t="str">
        <x:v>Unresolved</x:v>
      </x:c>
      <x:c r="E111" s="17" t="str">
        <x:v>Not resolved to ultimate owner</x:v>
      </x:c>
      <x:c r="F111" s="17" t="str">
        <x:v>Unresolved</x:v>
      </x:c>
      <x:c r="G111" s="17" t="str"/>
      <x:c r="H111" s="17" t="str"/>
      <x:c r="I111" s="17" t="str">
        <x:v>No inference from legal name or responsible-party contact to beneficial ownership.</x:v>
      </x:c>
      <x:c r="J111" s="17" t="str">
        <x:v>GRAY</x:v>
      </x:c>
      <x:c r="K111" s="17" t="str">
        <x:v>GRAY</x:v>
      </x:c>
      <x:c r="L111" s="17" t="str"/>
      <x:c r="M111" s="17" t="str">
        <x:v>J &amp; J RAW WATER UTILITY INC</x:v>
      </x:c>
      <x:c r="N111" s="17" t="str"/>
      <x:c r="O111" s="17" t="str">
        <x:v>Not established by registry; no active-status field</x:v>
      </x:c>
      <x:c r="P111" s="17"/>
      <x:c r="Q111" s="17" t="n">
        <x:v>1</x:v>
      </x:c>
      <x:c r="R111" s="18" t="d">
        <x:v>2026-10-07T00:00:00.000Z</x:v>
      </x:c>
      <x:c r="S111" s="18" t="d">
        <x:v>2026-10-30T00:00:00.000Z</x:v>
      </x:c>
      <x:c r="T111" s="17" t="str"/>
      <x:c r="U111" s="17" t="str"/>
      <x:c r="V111" s="17" t="str">
        <x:v>OWN01</x:v>
      </x:c>
      <x:c r="W111" s="17" t="str">
        <x:v>https://data.texas.gov/dataset/Public-Utility-Commission-of-Texas-Water-and-Sewer/auk8-env9</x:v>
      </x:c>
    </x:row>
    <x:row r="112" ht="46" customHeight="1">
      <x:c r="A112" s="17" t="str">
        <x:v>12214</x:v>
      </x:c>
      <x:c r="B112" s="17" t="str">
        <x:v>water</x:v>
      </x:c>
      <x:c r="C112" s="17" t="str">
        <x:v>INNOVATIVE OPERATIONS</x:v>
      </x:c>
      <x:c r="D112" s="17" t="str">
        <x:v>Unresolved</x:v>
      </x:c>
      <x:c r="E112" s="17" t="str">
        <x:v>Not resolved to ultimate owner</x:v>
      </x:c>
      <x:c r="F112" s="17" t="str">
        <x:v>Unresolved</x:v>
      </x:c>
      <x:c r="G112" s="17" t="str"/>
      <x:c r="H112" s="17" t="str"/>
      <x:c r="I112" s="17" t="str">
        <x:v>No inference from legal name or responsible-party contact to beneficial ownership.</x:v>
      </x:c>
      <x:c r="J112" s="17" t="str">
        <x:v>HARRIS</x:v>
      </x:c>
      <x:c r="K112" s="17" t="str">
        <x:v>HARRIS</x:v>
      </x:c>
      <x:c r="L112" s="17" t="str">
        <x:v>INNOVATIVE UTILITY OPERATIONS LLC</x:v>
      </x:c>
      <x:c r="M112" s="17" t="str">
        <x:v>INNOVATIVE OPERATIONS LLC</x:v>
      </x:c>
      <x:c r="N112" s="17" t="str"/>
      <x:c r="O112" s="17" t="str">
        <x:v>Not established by registry; no active-status field</x:v>
      </x:c>
      <x:c r="P112" s="17"/>
      <x:c r="Q112" s="17" t="n">
        <x:v>1</x:v>
      </x:c>
      <x:c r="R112" s="18" t="d">
        <x:v>2026-10-07T00:00:00.000Z</x:v>
      </x:c>
      <x:c r="S112" s="18" t="d">
        <x:v>2026-10-30T00:00:00.000Z</x:v>
      </x:c>
      <x:c r="T112" s="17" t="str"/>
      <x:c r="U112" s="17" t="str"/>
      <x:c r="V112" s="17" t="str">
        <x:v>OWN01</x:v>
      </x:c>
      <x:c r="W112" s="17" t="str">
        <x:v>https://data.texas.gov/dataset/Public-Utility-Commission-of-Texas-Water-and-Sewer/auk8-env9</x:v>
      </x:c>
    </x:row>
    <x:row r="113" ht="46" customHeight="1">
      <x:c r="A113" s="17" t="str">
        <x:v>12228</x:v>
      </x:c>
      <x:c r="B113" s="17" t="str">
        <x:v>water</x:v>
      </x:c>
      <x:c r="C113" s="17" t="str">
        <x:v>RANKIN PARK MAINTENANCE AND UTILITIES</x:v>
      </x:c>
      <x:c r="D113" s="17" t="str">
        <x:v>Unresolved</x:v>
      </x:c>
      <x:c r="E113" s="17" t="str">
        <x:v>Not resolved to ultimate owner</x:v>
      </x:c>
      <x:c r="F113" s="17" t="str">
        <x:v>Unresolved</x:v>
      </x:c>
      <x:c r="G113" s="17" t="str"/>
      <x:c r="H113" s="17" t="str"/>
      <x:c r="I113" s="17" t="str">
        <x:v>No inference from legal name or responsible-party contact to beneficial ownership.</x:v>
      </x:c>
      <x:c r="J113" s="17" t="str">
        <x:v>HARRIS</x:v>
      </x:c>
      <x:c r="K113" s="17" t="str">
        <x:v>HARRIS</x:v>
      </x:c>
      <x:c r="L113" s="17" t="str"/>
      <x:c r="M113" s="17" t="str">
        <x:v>BAILER HOSPITALITY SERVICES COMPANY</x:v>
      </x:c>
      <x:c r="N113" s="17" t="str"/>
      <x:c r="O113" s="17" t="str">
        <x:v>Not established by registry; no active-status field</x:v>
      </x:c>
      <x:c r="P113" s="17"/>
      <x:c r="Q113" s="17" t="n">
        <x:v>1</x:v>
      </x:c>
      <x:c r="R113" s="18" t="d">
        <x:v>2026-10-07T00:00:00.000Z</x:v>
      </x:c>
      <x:c r="S113" s="18" t="d">
        <x:v>2026-10-30T00:00:00.000Z</x:v>
      </x:c>
      <x:c r="T113" s="17" t="str"/>
      <x:c r="U113" s="17" t="str"/>
      <x:c r="V113" s="17" t="str">
        <x:v>OWN01</x:v>
      </x:c>
      <x:c r="W113" s="17" t="str">
        <x:v>https://data.texas.gov/dataset/Public-Utility-Commission-of-Texas-Water-and-Sewer/auk8-env9</x:v>
      </x:c>
    </x:row>
    <x:row r="114" ht="46" customHeight="1">
      <x:c r="A114" s="17" t="str">
        <x:v>12231</x:v>
      </x:c>
      <x:c r="B114" s="17" t="str">
        <x:v>water</x:v>
      </x:c>
      <x:c r="C114" s="17" t="str">
        <x:v>CASEY HOMES ESTATES WATER</x:v>
      </x:c>
      <x:c r="D114" s="17" t="str">
        <x:v>Unresolved</x:v>
      </x:c>
      <x:c r="E114" s="17" t="str">
        <x:v>Not resolved to ultimate owner</x:v>
      </x:c>
      <x:c r="F114" s="17" t="str">
        <x:v>Unresolved</x:v>
      </x:c>
      <x:c r="G114" s="17" t="str"/>
      <x:c r="H114" s="17" t="str"/>
      <x:c r="I114" s="17" t="str">
        <x:v>No inference from legal name or responsible-party contact to beneficial ownership.</x:v>
      </x:c>
      <x:c r="J114" s="17" t="str">
        <x:v>LUBBOCK</x:v>
      </x:c>
      <x:c r="K114" s="17" t="str">
        <x:v>LUBBOCK</x:v>
      </x:c>
      <x:c r="L114" s="17" t="str"/>
      <x:c r="M114" s="17" t="str">
        <x:v>CASEY HOMES ESTATES WATER</x:v>
      </x:c>
      <x:c r="N114" s="17" t="str"/>
      <x:c r="O114" s="17" t="str">
        <x:v>Not established by registry; no active-status field</x:v>
      </x:c>
      <x:c r="P114" s="17"/>
      <x:c r="Q114" s="17" t="n">
        <x:v>1</x:v>
      </x:c>
      <x:c r="R114" s="18" t="d">
        <x:v>2026-10-07T00:00:00.000Z</x:v>
      </x:c>
      <x:c r="S114" s="18" t="d">
        <x:v>2026-10-30T00:00:00.000Z</x:v>
      </x:c>
      <x:c r="T114" s="17" t="str"/>
      <x:c r="U114" s="17" t="str"/>
      <x:c r="V114" s="17" t="str">
        <x:v>OWN01</x:v>
      </x:c>
      <x:c r="W114" s="17" t="str">
        <x:v>https://data.texas.gov/dataset/Public-Utility-Commission-of-Texas-Water-and-Sewer/auk8-env9</x:v>
      </x:c>
    </x:row>
    <x:row r="115" ht="46" customHeight="1">
      <x:c r="A115" s="17" t="str">
        <x:v>12241</x:v>
      </x:c>
      <x:c r="B115" s="17" t="str">
        <x:v>water</x:v>
      </x:c>
      <x:c r="C115" s="17" t="str">
        <x:v>HILL COUNTRY RANCH ESTATES WELL</x:v>
      </x:c>
      <x:c r="D115" s="17" t="str">
        <x:v>Unresolved</x:v>
      </x:c>
      <x:c r="E115" s="17" t="str">
        <x:v>Not resolved to ultimate owner</x:v>
      </x:c>
      <x:c r="F115" s="17" t="str">
        <x:v>Unresolved</x:v>
      </x:c>
      <x:c r="G115" s="17" t="str"/>
      <x:c r="H115" s="17" t="str"/>
      <x:c r="I115" s="17" t="str">
        <x:v>No inference from legal name or responsible-party contact to beneficial ownership.</x:v>
      </x:c>
      <x:c r="J115" s="17" t="str">
        <x:v>KERR</x:v>
      </x:c>
      <x:c r="K115" s="17" t="str">
        <x:v>KERR</x:v>
      </x:c>
      <x:c r="L115" s="17" t="str"/>
      <x:c r="M115" s="17" t="str">
        <x:v>HILL COUNTRY RANCH ESTATES WELL ASSOCIATION</x:v>
      </x:c>
      <x:c r="N115" s="17" t="str"/>
      <x:c r="O115" s="17" t="str">
        <x:v>Not established by registry; no active-status field</x:v>
      </x:c>
      <x:c r="P115" s="17"/>
      <x:c r="Q115" s="17" t="n">
        <x:v>1</x:v>
      </x:c>
      <x:c r="R115" s="18" t="d">
        <x:v>2026-10-07T00:00:00.000Z</x:v>
      </x:c>
      <x:c r="S115" s="18" t="d">
        <x:v>2026-10-30T00:00:00.000Z</x:v>
      </x:c>
      <x:c r="T115" s="17" t="str"/>
      <x:c r="U115" s="17" t="str"/>
      <x:c r="V115" s="17" t="str">
        <x:v>OWN01</x:v>
      </x:c>
      <x:c r="W115" s="17" t="str">
        <x:v>https://data.texas.gov/dataset/Public-Utility-Commission-of-Texas-Water-and-Sewer/auk8-env9</x:v>
      </x:c>
    </x:row>
    <x:row r="116" ht="46" customHeight="1">
      <x:c r="A116" s="17" t="str">
        <x:v>12243</x:v>
      </x:c>
      <x:c r="B116" s="17" t="str">
        <x:v>water</x:v>
      </x:c>
      <x:c r="C116" s="17" t="str">
        <x:v>WATER NECESSITIES</x:v>
      </x:c>
      <x:c r="D116" s="17" t="str">
        <x:v>Unresolved</x:v>
      </x:c>
      <x:c r="E116" s="17" t="str">
        <x:v>Not resolved to ultimate owner</x:v>
      </x:c>
      <x:c r="F116" s="17" t="str">
        <x:v>Unresolved</x:v>
      </x:c>
      <x:c r="G116" s="17" t="str"/>
      <x:c r="H116" s="17" t="str"/>
      <x:c r="I116" s="17" t="str">
        <x:v>No inference from legal name or responsible-party contact to beneficial ownership.</x:v>
      </x:c>
      <x:c r="J116" s="17" t="str">
        <x:v>HARDIN, ORANGE</x:v>
      </x:c>
      <x:c r="K116" s="17" t="str">
        <x:v>ORANGE</x:v>
      </x:c>
      <x:c r="L116" s="17" t="str"/>
      <x:c r="M116" s="17" t="str">
        <x:v>WATER NECESSITIES INC</x:v>
      </x:c>
      <x:c r="N116" s="17" t="str"/>
      <x:c r="O116" s="17" t="str">
        <x:v>Not established by registry; no active-status field</x:v>
      </x:c>
      <x:c r="P116" s="17"/>
      <x:c r="Q116" s="17" t="n">
        <x:v>1</x:v>
      </x:c>
      <x:c r="R116" s="18" t="d">
        <x:v>2026-10-07T00:00:00.000Z</x:v>
      </x:c>
      <x:c r="S116" s="18" t="d">
        <x:v>2026-10-30T00:00:00.000Z</x:v>
      </x:c>
      <x:c r="T116" s="17" t="str"/>
      <x:c r="U116" s="17" t="str"/>
      <x:c r="V116" s="17" t="str">
        <x:v>OWN01</x:v>
      </x:c>
      <x:c r="W116" s="17" t="str">
        <x:v>https://data.texas.gov/dataset/Public-Utility-Commission-of-Texas-Water-and-Sewer/auk8-env9</x:v>
      </x:c>
    </x:row>
    <x:row r="117" ht="46" customHeight="1">
      <x:c r="A117" s="17" t="str">
        <x:v>12252</x:v>
      </x:c>
      <x:c r="B117" s="17" t="str">
        <x:v>water</x:v>
      </x:c>
      <x:c r="C117" s="17" t="str">
        <x:v>NERRO SUPPLY LLC</x:v>
      </x:c>
      <x:c r="D117" s="17" t="str">
        <x:v>Unresolved</x:v>
      </x:c>
      <x:c r="E117" s="17" t="str">
        <x:v>Not resolved to ultimate owner</x:v>
      </x:c>
      <x:c r="F117" s="17" t="str">
        <x:v>Unresolved</x:v>
      </x:c>
      <x:c r="G117" s="17" t="str"/>
      <x:c r="H117" s="17" t="str"/>
      <x:c r="I117" s="17" t="str">
        <x:v>No inference from legal name or responsible-party contact to beneficial ownership.</x:v>
      </x:c>
      <x:c r="J117" s="17" t="str">
        <x:v>BRAZOS, BURLESON, CHAMBERS, HARRIS, LIBERTY, MONTGOMERY, ROBERTSON, WALKER</x:v>
      </x:c>
      <x:c r="K117" s="17" t="str">
        <x:v>WALKER</x:v>
      </x:c>
      <x:c r="L117" s="17" t="str"/>
      <x:c r="M117" s="17" t="str">
        <x:v>NERRO SUPPLY LLC</x:v>
      </x:c>
      <x:c r="N117" s="17" t="str"/>
      <x:c r="O117" s="17" t="str">
        <x:v>Not established by registry; no active-status field</x:v>
      </x:c>
      <x:c r="P117" s="17"/>
      <x:c r="Q117" s="17" t="n">
        <x:v>1</x:v>
      </x:c>
      <x:c r="R117" s="18" t="d">
        <x:v>2026-10-07T00:00:00.000Z</x:v>
      </x:c>
      <x:c r="S117" s="18" t="d">
        <x:v>2026-10-30T00:00:00.000Z</x:v>
      </x:c>
      <x:c r="T117" s="17" t="str"/>
      <x:c r="U117" s="17" t="str"/>
      <x:c r="V117" s="17" t="str">
        <x:v>OWN01</x:v>
      </x:c>
      <x:c r="W117" s="17" t="str">
        <x:v>https://data.texas.gov/dataset/Public-Utility-Commission-of-Texas-Water-and-Sewer/auk8-env9</x:v>
      </x:c>
    </x:row>
    <x:row r="118" ht="46" customHeight="1">
      <x:c r="A118" s="17" t="str">
        <x:v>12253</x:v>
      </x:c>
      <x:c r="B118" s="17" t="str">
        <x:v>water</x:v>
      </x:c>
      <x:c r="C118" s="17" t="str">
        <x:v>LAKELAND SERVICES</x:v>
      </x:c>
      <x:c r="D118" s="17" t="str">
        <x:v>Unresolved</x:v>
      </x:c>
      <x:c r="E118" s="17" t="str">
        <x:v>Not resolved to ultimate owner</x:v>
      </x:c>
      <x:c r="F118" s="17" t="str">
        <x:v>Unresolved</x:v>
      </x:c>
      <x:c r="G118" s="17" t="str"/>
      <x:c r="H118" s="17" t="str"/>
      <x:c r="I118" s="17" t="str">
        <x:v>No inference from legal name or responsible-party contact to beneficial ownership.</x:v>
      </x:c>
      <x:c r="J118" s="17" t="str">
        <x:v>MCCULLOCH</x:v>
      </x:c>
      <x:c r="K118" s="17" t="str">
        <x:v>MCCULLOCH</x:v>
      </x:c>
      <x:c r="L118" s="17" t="str"/>
      <x:c r="M118" s="17" t="str">
        <x:v>LAKELAND SERVICES INC</x:v>
      </x:c>
      <x:c r="N118" s="17" t="str"/>
      <x:c r="O118" s="17" t="str">
        <x:v>Not established by registry; no active-status field</x:v>
      </x:c>
      <x:c r="P118" s="17"/>
      <x:c r="Q118" s="17" t="n">
        <x:v>1</x:v>
      </x:c>
      <x:c r="R118" s="18" t="d">
        <x:v>2026-10-07T00:00:00.000Z</x:v>
      </x:c>
      <x:c r="S118" s="18" t="d">
        <x:v>2026-10-30T00:00:00.000Z</x:v>
      </x:c>
      <x:c r="T118" s="17" t="str"/>
      <x:c r="U118" s="17" t="str"/>
      <x:c r="V118" s="17" t="str">
        <x:v>OWN01</x:v>
      </x:c>
      <x:c r="W118" s="17" t="str">
        <x:v>https://data.texas.gov/dataset/Public-Utility-Commission-of-Texas-Water-and-Sewer/auk8-env9</x:v>
      </x:c>
    </x:row>
    <x:row r="119" ht="46" customHeight="1">
      <x:c r="A119" s="17" t="str">
        <x:v>12254</x:v>
      </x:c>
      <x:c r="B119" s="17" t="str">
        <x:v>water</x:v>
      </x:c>
      <x:c r="C119" s="17" t="str">
        <x:v>HDU SERVICES, LLC</x:v>
      </x:c>
      <x:c r="D119" s="17" t="str">
        <x:v>Unresolved</x:v>
      </x:c>
      <x:c r="E119" s="17" t="str">
        <x:v>Not resolved to ultimate owner</x:v>
      </x:c>
      <x:c r="F119" s="17" t="str">
        <x:v>Unresolved</x:v>
      </x:c>
      <x:c r="G119" s="17" t="str"/>
      <x:c r="H119" s="17" t="str"/>
      <x:c r="I119" s="17" t="str">
        <x:v>No inference from legal name or responsible-party contact to beneficial ownership.</x:v>
      </x:c>
      <x:c r="J119" s="17" t="str">
        <x:v>BURLESON</x:v>
      </x:c>
      <x:c r="K119" s="17" t="str">
        <x:v>BURLESON</x:v>
      </x:c>
      <x:c r="L119" s="17" t="str"/>
      <x:c r="M119" s="17" t="str">
        <x:v>HDU SERVICES LLC</x:v>
      </x:c>
      <x:c r="N119" s="17" t="str"/>
      <x:c r="O119" s="17" t="str">
        <x:v>Not established by registry; no active-status field</x:v>
      </x:c>
      <x:c r="P119" s="17"/>
      <x:c r="Q119" s="17" t="n">
        <x:v>1</x:v>
      </x:c>
      <x:c r="R119" s="18" t="d">
        <x:v>2026-10-07T00:00:00.000Z</x:v>
      </x:c>
      <x:c r="S119" s="18" t="d">
        <x:v>2026-10-30T00:00:00.000Z</x:v>
      </x:c>
      <x:c r="T119" s="17" t="str"/>
      <x:c r="U119" s="17" t="str"/>
      <x:c r="V119" s="17" t="str">
        <x:v>OWN01</x:v>
      </x:c>
      <x:c r="W119" s="17" t="str">
        <x:v>https://data.texas.gov/dataset/Public-Utility-Commission-of-Texas-Water-and-Sewer/auk8-env9</x:v>
      </x:c>
    </x:row>
    <x:row r="120" ht="46" customHeight="1">
      <x:c r="A120" s="17" t="str">
        <x:v>12258</x:v>
      </x:c>
      <x:c r="B120" s="17" t="str">
        <x:v>water</x:v>
      </x:c>
      <x:c r="C120" s="17" t="str">
        <x:v>SRC WATER SUPPLY INC</x:v>
      </x:c>
      <x:c r="D120" s="17" t="str">
        <x:v>Unresolved</x:v>
      </x:c>
      <x:c r="E120" s="17" t="str">
        <x:v>Not resolved to ultimate owner</x:v>
      </x:c>
      <x:c r="F120" s="17" t="str">
        <x:v>Unresolved</x:v>
      </x:c>
      <x:c r="G120" s="17" t="str"/>
      <x:c r="H120" s="17" t="str"/>
      <x:c r="I120" s="17" t="str">
        <x:v>No inference from legal name or responsible-party contact to beneficial ownership.</x:v>
      </x:c>
      <x:c r="J120" s="17" t="str">
        <x:v>DENTON, HARRIS, JIM WELLS, LIMESTONE, MCLENNAN, SHELBY, WALKER, WALLER, WISE</x:v>
      </x:c>
      <x:c r="K120" s="17" t="str">
        <x:v>DENTON</x:v>
      </x:c>
      <x:c r="L120" s="17" t="str"/>
      <x:c r="M120" s="17" t="str">
        <x:v>SRC WATER SUPPLY</x:v>
      </x:c>
      <x:c r="N120" s="17" t="str"/>
      <x:c r="O120" s="17" t="str">
        <x:v>Not established by registry; no active-status field</x:v>
      </x:c>
      <x:c r="P120" s="17"/>
      <x:c r="Q120" s="17" t="n">
        <x:v>1</x:v>
      </x:c>
      <x:c r="R120" s="18" t="d">
        <x:v>2026-10-07T00:00:00.000Z</x:v>
      </x:c>
      <x:c r="S120" s="18" t="d">
        <x:v>2026-10-30T00:00:00.000Z</x:v>
      </x:c>
      <x:c r="T120" s="17" t="str"/>
      <x:c r="U120" s="17" t="str"/>
      <x:c r="V120" s="17" t="str">
        <x:v>OWN01</x:v>
      </x:c>
      <x:c r="W120" s="17" t="str">
        <x:v>https://data.texas.gov/dataset/Public-Utility-Commission-of-Texas-Water-and-Sewer/auk8-env9</x:v>
      </x:c>
    </x:row>
    <x:row r="121" ht="46" customHeight="1">
      <x:c r="A121" s="17" t="str">
        <x:v>12259</x:v>
      </x:c>
      <x:c r="B121" s="17" t="str">
        <x:v>water</x:v>
      </x:c>
      <x:c r="C121" s="17" t="str">
        <x:v>LAKESHORE SITES</x:v>
      </x:c>
      <x:c r="D121" s="17" t="str">
        <x:v>Unresolved</x:v>
      </x:c>
      <x:c r="E121" s="17" t="str">
        <x:v>Not resolved to ultimate owner</x:v>
      </x:c>
      <x:c r="F121" s="17" t="str">
        <x:v>Unresolved</x:v>
      </x:c>
      <x:c r="G121" s="17" t="str"/>
      <x:c r="H121" s="17" t="str"/>
      <x:c r="I121" s="17" t="str">
        <x:v>No inference from legal name or responsible-party contact to beneficial ownership.</x:v>
      </x:c>
      <x:c r="J121" s="17" t="str">
        <x:v>HASKELL</x:v>
      </x:c>
      <x:c r="K121" s="17" t="str">
        <x:v>HASKELL</x:v>
      </x:c>
      <x:c r="L121" s="17" t="str"/>
      <x:c r="M121" s="17" t="str"/>
      <x:c r="N121" s="17" t="str"/>
      <x:c r="O121" s="17" t="str">
        <x:v>Not established by registry; no active-status field</x:v>
      </x:c>
      <x:c r="P121" s="17"/>
      <x:c r="Q121" s="17" t="n">
        <x:v>1</x:v>
      </x:c>
      <x:c r="R121" s="18" t="d">
        <x:v>2026-10-07T00:00:00.000Z</x:v>
      </x:c>
      <x:c r="S121" s="18" t="d">
        <x:v>2026-10-30T00:00:00.000Z</x:v>
      </x:c>
      <x:c r="T121" s="17" t="str"/>
      <x:c r="U121" s="17" t="str"/>
      <x:c r="V121" s="17" t="str">
        <x:v>OWN01</x:v>
      </x:c>
      <x:c r="W121" s="17" t="str">
        <x:v>https://data.texas.gov/dataset/Public-Utility-Commission-of-Texas-Water-and-Sewer/auk8-env9</x:v>
      </x:c>
    </x:row>
    <x:row r="122" ht="46" customHeight="1">
      <x:c r="A122" s="17" t="str">
        <x:v>12261</x:v>
      </x:c>
      <x:c r="B122" s="17" t="str">
        <x:v>water</x:v>
      </x:c>
      <x:c r="C122" s="17" t="str">
        <x:v>TOMMY CARROLL WIMBERLEY</x:v>
      </x:c>
      <x:c r="D122" s="17" t="str">
        <x:v>Unresolved</x:v>
      </x:c>
      <x:c r="E122" s="17" t="str">
        <x:v>Not resolved to ultimate owner</x:v>
      </x:c>
      <x:c r="F122" s="17" t="str">
        <x:v>Unresolved</x:v>
      </x:c>
      <x:c r="G122" s="17" t="str"/>
      <x:c r="H122" s="17" t="str"/>
      <x:c r="I122" s="17" t="str">
        <x:v>No inference from legal name or responsible-party contact to beneficial ownership.</x:v>
      </x:c>
      <x:c r="J122" s="17" t="str">
        <x:v>STEPHENS</x:v>
      </x:c>
      <x:c r="K122" s="17" t="str">
        <x:v>STEPHENS</x:v>
      </x:c>
      <x:c r="L122" s="17" t="str">
        <x:v>HIGH MESA WATER COMPANY</x:v>
      </x:c>
      <x:c r="M122" s="17" t="str">
        <x:v>HIGH MESA WATER CO</x:v>
      </x:c>
      <x:c r="N122" s="17" t="str"/>
      <x:c r="O122" s="17" t="str">
        <x:v>Not established by registry; no active-status field</x:v>
      </x:c>
      <x:c r="P122" s="17"/>
      <x:c r="Q122" s="17" t="n">
        <x:v>1</x:v>
      </x:c>
      <x:c r="R122" s="18" t="d">
        <x:v>2026-10-07T00:00:00.000Z</x:v>
      </x:c>
      <x:c r="S122" s="18" t="d">
        <x:v>2026-10-30T00:00:00.000Z</x:v>
      </x:c>
      <x:c r="T122" s="17" t="str"/>
      <x:c r="U122" s="17" t="str"/>
      <x:c r="V122" s="17" t="str">
        <x:v>OWN01</x:v>
      </x:c>
      <x:c r="W122" s="17" t="str">
        <x:v>https://data.texas.gov/dataset/Public-Utility-Commission-of-Texas-Water-and-Sewer/auk8-env9</x:v>
      </x:c>
    </x:row>
    <x:row r="123" ht="46" customHeight="1">
      <x:c r="A123" s="17" t="str">
        <x:v>12270</x:v>
      </x:c>
      <x:c r="B123" s="17" t="str">
        <x:v>water</x:v>
      </x:c>
      <x:c r="C123" s="17" t="str">
        <x:v>LAKELAND SECTION FOUR CIVIC CLUB</x:v>
      </x:c>
      <x:c r="D123" s="17" t="str">
        <x:v>Unresolved</x:v>
      </x:c>
      <x:c r="E123" s="17" t="str">
        <x:v>Not resolved to ultimate owner</x:v>
      </x:c>
      <x:c r="F123" s="17" t="str">
        <x:v>Unresolved</x:v>
      </x:c>
      <x:c r="G123" s="17" t="str"/>
      <x:c r="H123" s="17" t="str"/>
      <x:c r="I123" s="17" t="str">
        <x:v>No inference from legal name or responsible-party contact to beneficial ownership.</x:v>
      </x:c>
      <x:c r="J123" s="17" t="str">
        <x:v>MONTGOMERY</x:v>
      </x:c>
      <x:c r="K123" s="17" t="str">
        <x:v>MONTGOMERY</x:v>
      </x:c>
      <x:c r="L123" s="17" t="str"/>
      <x:c r="M123" s="17" t="str">
        <x:v>LAKELAND SECTION FOUR CIVIC CLUB</x:v>
      </x:c>
      <x:c r="N123" s="17" t="str"/>
      <x:c r="O123" s="17" t="str">
        <x:v>Not established by registry; no active-status field</x:v>
      </x:c>
      <x:c r="P123" s="17"/>
      <x:c r="Q123" s="17" t="n">
        <x:v>1</x:v>
      </x:c>
      <x:c r="R123" s="18" t="d">
        <x:v>2026-10-07T00:00:00.000Z</x:v>
      </x:c>
      <x:c r="S123" s="18" t="d">
        <x:v>2026-10-30T00:00:00.000Z</x:v>
      </x:c>
      <x:c r="T123" s="17" t="str"/>
      <x:c r="U123" s="17" t="str"/>
      <x:c r="V123" s="17" t="str">
        <x:v>OWN01</x:v>
      </x:c>
      <x:c r="W123" s="17" t="str">
        <x:v>https://data.texas.gov/dataset/Public-Utility-Commission-of-Texas-Water-and-Sewer/auk8-env9</x:v>
      </x:c>
    </x:row>
    <x:row r="124" ht="46" customHeight="1">
      <x:c r="A124" s="17" t="str">
        <x:v>12288</x:v>
      </x:c>
      <x:c r="B124" s="17" t="str">
        <x:v>water</x:v>
      </x:c>
      <x:c r="C124" s="17" t="str">
        <x:v>SELLER WATER</x:v>
      </x:c>
      <x:c r="D124" s="17" t="str">
        <x:v>Unresolved</x:v>
      </x:c>
      <x:c r="E124" s="17" t="str">
        <x:v>Not resolved to ultimate owner</x:v>
      </x:c>
      <x:c r="F124" s="17" t="str">
        <x:v>Unresolved</x:v>
      </x:c>
      <x:c r="G124" s="17" t="str"/>
      <x:c r="H124" s="17" t="str"/>
      <x:c r="I124" s="17" t="str">
        <x:v>No inference from legal name or responsible-party contact to beneficial ownership.</x:v>
      </x:c>
      <x:c r="J124" s="17" t="str">
        <x:v>HARRIS</x:v>
      </x:c>
      <x:c r="K124" s="17" t="str">
        <x:v>HARRIS</x:v>
      </x:c>
      <x:c r="L124" s="17" t="str"/>
      <x:c r="M124" s="17" t="str">
        <x:v>SELLER WATER COMPANY</x:v>
      </x:c>
      <x:c r="N124" s="17" t="str"/>
      <x:c r="O124" s="17" t="str">
        <x:v>Not established by registry; no active-status field</x:v>
      </x:c>
      <x:c r="P124" s="17"/>
      <x:c r="Q124" s="17" t="n">
        <x:v>1</x:v>
      </x:c>
      <x:c r="R124" s="18" t="d">
        <x:v>2026-10-07T00:00:00.000Z</x:v>
      </x:c>
      <x:c r="S124" s="18" t="d">
        <x:v>2026-10-30T00:00:00.000Z</x:v>
      </x:c>
      <x:c r="T124" s="17" t="str"/>
      <x:c r="U124" s="17" t="str"/>
      <x:c r="V124" s="17" t="str">
        <x:v>OWN01</x:v>
      </x:c>
      <x:c r="W124" s="17" t="str">
        <x:v>https://data.texas.gov/dataset/Public-Utility-Commission-of-Texas-Water-and-Sewer/auk8-env9</x:v>
      </x:c>
    </x:row>
    <x:row r="125" ht="46" customHeight="1">
      <x:c r="A125" s="17" t="str">
        <x:v>12292</x:v>
      </x:c>
      <x:c r="B125" s="17" t="str">
        <x:v>water</x:v>
      </x:c>
      <x:c r="C125" s="17" t="str">
        <x:v>GUSVILLE MHP</x:v>
      </x:c>
      <x:c r="D125" s="17" t="str">
        <x:v>Unresolved</x:v>
      </x:c>
      <x:c r="E125" s="17" t="str">
        <x:v>Not resolved to ultimate owner</x:v>
      </x:c>
      <x:c r="F125" s="17" t="str">
        <x:v>Unresolved</x:v>
      </x:c>
      <x:c r="G125" s="17" t="str"/>
      <x:c r="H125" s="17" t="str"/>
      <x:c r="I125" s="17" t="str">
        <x:v>No inference from legal name or responsible-party contact to beneficial ownership.</x:v>
      </x:c>
      <x:c r="J125" s="17" t="str">
        <x:v>MEDINA</x:v>
      </x:c>
      <x:c r="K125" s="17" t="str">
        <x:v>MEDINA</x:v>
      </x:c>
      <x:c r="L125" s="17" t="str"/>
      <x:c r="M125" s="17" t="str">
        <x:v>GUSVILLE MOBILE HOME PARK</x:v>
      </x:c>
      <x:c r="N125" s="17" t="str"/>
      <x:c r="O125" s="17" t="str">
        <x:v>Not established by registry; no active-status field</x:v>
      </x:c>
      <x:c r="P125" s="17"/>
      <x:c r="Q125" s="17" t="n">
        <x:v>1</x:v>
      </x:c>
      <x:c r="R125" s="18" t="d">
        <x:v>2026-10-07T00:00:00.000Z</x:v>
      </x:c>
      <x:c r="S125" s="18" t="d">
        <x:v>2026-10-30T00:00:00.000Z</x:v>
      </x:c>
      <x:c r="T125" s="17" t="str"/>
      <x:c r="U125" s="17" t="str"/>
      <x:c r="V125" s="17" t="str">
        <x:v>OWN01</x:v>
      </x:c>
      <x:c r="W125" s="17" t="str">
        <x:v>https://data.texas.gov/dataset/Public-Utility-Commission-of-Texas-Water-and-Sewer/auk8-env9</x:v>
      </x:c>
    </x:row>
    <x:row r="126" ht="46" customHeight="1">
      <x:c r="A126" s="17" t="str">
        <x:v>12295</x:v>
      </x:c>
      <x:c r="B126" s="17" t="str">
        <x:v>water</x:v>
      </x:c>
      <x:c r="C126" s="17" t="str">
        <x:v>SAIL HAVEN</x:v>
      </x:c>
      <x:c r="D126" s="17" t="str">
        <x:v>Unresolved</x:v>
      </x:c>
      <x:c r="E126" s="17" t="str">
        <x:v>Not resolved to ultimate owner</x:v>
      </x:c>
      <x:c r="F126" s="17" t="str">
        <x:v>Unresolved</x:v>
      </x:c>
      <x:c r="G126" s="17" t="str"/>
      <x:c r="H126" s="17" t="str"/>
      <x:c r="I126" s="17" t="str">
        <x:v>No inference from legal name or responsible-party contact to beneficial ownership.</x:v>
      </x:c>
      <x:c r="J126" s="17" t="str">
        <x:v>TRAVIS</x:v>
      </x:c>
      <x:c r="K126" s="17" t="str">
        <x:v>TRAVIS</x:v>
      </x:c>
      <x:c r="L126" s="17" t="str"/>
      <x:c r="M126" s="17" t="str"/>
      <x:c r="N126" s="17" t="str"/>
      <x:c r="O126" s="17" t="str">
        <x:v>Not established by registry; no active-status field</x:v>
      </x:c>
      <x:c r="P126" s="17"/>
      <x:c r="Q126" s="17" t="n">
        <x:v>1</x:v>
      </x:c>
      <x:c r="R126" s="18" t="d">
        <x:v>2026-10-07T00:00:00.000Z</x:v>
      </x:c>
      <x:c r="S126" s="18" t="d">
        <x:v>2026-10-30T00:00:00.000Z</x:v>
      </x:c>
      <x:c r="T126" s="17" t="str"/>
      <x:c r="U126" s="17" t="str"/>
      <x:c r="V126" s="17" t="str">
        <x:v>OWN01</x:v>
      </x:c>
      <x:c r="W126" s="17" t="str">
        <x:v>https://data.texas.gov/dataset/Public-Utility-Commission-of-Texas-Water-and-Sewer/auk8-env9</x:v>
      </x:c>
    </x:row>
    <x:row r="127" ht="46" customHeight="1">
      <x:c r="A127" s="17" t="str">
        <x:v>12300</x:v>
      </x:c>
      <x:c r="B127" s="17" t="str">
        <x:v>water</x:v>
      </x:c>
      <x:c r="C127" s="17" t="str">
        <x:v>RICHARDSON GARY</x:v>
      </x:c>
      <x:c r="D127" s="17" t="str">
        <x:v>Unresolved</x:v>
      </x:c>
      <x:c r="E127" s="17" t="str">
        <x:v>Not resolved to ultimate owner</x:v>
      </x:c>
      <x:c r="F127" s="17" t="str">
        <x:v>Unresolved</x:v>
      </x:c>
      <x:c r="G127" s="17" t="str"/>
      <x:c r="H127" s="17" t="str"/>
      <x:c r="I127" s="17" t="str">
        <x:v>No inference from legal name or responsible-party contact to beneficial ownership.</x:v>
      </x:c>
      <x:c r="J127" s="17" t="str">
        <x:v>MONTGOMERY</x:v>
      </x:c>
      <x:c r="K127" s="17" t="str">
        <x:v>MONTGOMERY</x:v>
      </x:c>
      <x:c r="L127" s="17" t="str"/>
      <x:c r="M127" s="17" t="str"/>
      <x:c r="N127" s="17" t="str"/>
      <x:c r="O127" s="17" t="str">
        <x:v>Not established by registry; no active-status field</x:v>
      </x:c>
      <x:c r="P127" s="17"/>
      <x:c r="Q127" s="17" t="n">
        <x:v>1</x:v>
      </x:c>
      <x:c r="R127" s="18" t="d">
        <x:v>2026-10-07T00:00:00.000Z</x:v>
      </x:c>
      <x:c r="S127" s="18" t="d">
        <x:v>2026-10-30T00:00:00.000Z</x:v>
      </x:c>
      <x:c r="T127" s="17" t="str"/>
      <x:c r="U127" s="17" t="str"/>
      <x:c r="V127" s="17" t="str">
        <x:v>OWN01</x:v>
      </x:c>
      <x:c r="W127" s="17" t="str">
        <x:v>https://data.texas.gov/dataset/Public-Utility-Commission-of-Texas-Water-and-Sewer/auk8-env9</x:v>
      </x:c>
    </x:row>
    <x:row r="128" ht="46" customHeight="1">
      <x:c r="A128" s="17" t="str">
        <x:v>12304</x:v>
      </x:c>
      <x:c r="B128" s="17" t="str">
        <x:v>water</x:v>
      </x:c>
      <x:c r="C128" s="17" t="str">
        <x:v>CRYSTAL MOUNTAIN UTILITY</x:v>
      </x:c>
      <x:c r="D128" s="17" t="str">
        <x:v>Unresolved</x:v>
      </x:c>
      <x:c r="E128" s="17" t="str">
        <x:v>Not resolved to ultimate owner</x:v>
      </x:c>
      <x:c r="F128" s="17" t="str">
        <x:v>Unresolved</x:v>
      </x:c>
      <x:c r="G128" s="17" t="str"/>
      <x:c r="H128" s="17" t="str"/>
      <x:c r="I128" s="17" t="str">
        <x:v>No inference from legal name or responsible-party contact to beneficial ownership.</x:v>
      </x:c>
      <x:c r="J128" s="17" t="str">
        <x:v>TRAVIS</x:v>
      </x:c>
      <x:c r="K128" s="17" t="str">
        <x:v>TRAVIS</x:v>
      </x:c>
      <x:c r="L128" s="17" t="str"/>
      <x:c r="M128" s="17" t="str">
        <x:v>CRYSTAL MOUNTAIN AT BARTON CREEK HOMEOWNERS ASSOCIATION INC</x:v>
      </x:c>
      <x:c r="N128" s="17" t="str"/>
      <x:c r="O128" s="17" t="str">
        <x:v>Not established by registry; no active-status field</x:v>
      </x:c>
      <x:c r="P128" s="17"/>
      <x:c r="Q128" s="17" t="n">
        <x:v>1</x:v>
      </x:c>
      <x:c r="R128" s="18" t="d">
        <x:v>2026-10-07T00:00:00.000Z</x:v>
      </x:c>
      <x:c r="S128" s="18" t="d">
        <x:v>2026-10-30T00:00:00.000Z</x:v>
      </x:c>
      <x:c r="T128" s="17" t="str"/>
      <x:c r="U128" s="17" t="str"/>
      <x:c r="V128" s="17" t="str">
        <x:v>OWN01</x:v>
      </x:c>
      <x:c r="W128" s="17" t="str">
        <x:v>https://data.texas.gov/dataset/Public-Utility-Commission-of-Texas-Water-and-Sewer/auk8-env9</x:v>
      </x:c>
    </x:row>
    <x:row r="129" ht="46" customHeight="1">
      <x:c r="A129" s="17" t="str">
        <x:v>12309</x:v>
      </x:c>
      <x:c r="B129" s="17" t="str">
        <x:v>water</x:v>
      </x:c>
      <x:c r="C129" s="17" t="str">
        <x:v>FORT DAVIS ESTATES</x:v>
      </x:c>
      <x:c r="D129" s="17" t="str">
        <x:v>Unresolved</x:v>
      </x:c>
      <x:c r="E129" s="17" t="str">
        <x:v>Not resolved to ultimate owner</x:v>
      </x:c>
      <x:c r="F129" s="17" t="str">
        <x:v>Unresolved</x:v>
      </x:c>
      <x:c r="G129" s="17" t="str"/>
      <x:c r="H129" s="17" t="str"/>
      <x:c r="I129" s="17" t="str">
        <x:v>No inference from legal name or responsible-party contact to beneficial ownership.</x:v>
      </x:c>
      <x:c r="J129" s="17" t="str">
        <x:v>JEFF DAVIS</x:v>
      </x:c>
      <x:c r="K129" s="17" t="str">
        <x:v>JEFF DAVIS</x:v>
      </x:c>
      <x:c r="L129" s="17" t="str"/>
      <x:c r="M129" s="17" t="str">
        <x:v>FORT DAVIS ESTATES INC</x:v>
      </x:c>
      <x:c r="N129" s="17" t="str"/>
      <x:c r="O129" s="17" t="str">
        <x:v>Not established by registry; no active-status field</x:v>
      </x:c>
      <x:c r="P129" s="17"/>
      <x:c r="Q129" s="17" t="n">
        <x:v>1</x:v>
      </x:c>
      <x:c r="R129" s="18" t="d">
        <x:v>2026-10-07T00:00:00.000Z</x:v>
      </x:c>
      <x:c r="S129" s="18" t="d">
        <x:v>2026-10-30T00:00:00.000Z</x:v>
      </x:c>
      <x:c r="T129" s="17" t="str"/>
      <x:c r="U129" s="17" t="str"/>
      <x:c r="V129" s="17" t="str">
        <x:v>OWN01</x:v>
      </x:c>
      <x:c r="W129" s="17" t="str">
        <x:v>https://data.texas.gov/dataset/Public-Utility-Commission-of-Texas-Water-and-Sewer/auk8-env9</x:v>
      </x:c>
    </x:row>
    <x:row r="130" ht="46" customHeight="1">
      <x:c r="A130" s="17" t="str">
        <x:v>12324</x:v>
      </x:c>
      <x:c r="B130" s="17" t="str">
        <x:v>water</x:v>
      </x:c>
      <x:c r="C130" s="17" t="str">
        <x:v>RANGER UTILITY</x:v>
      </x:c>
      <x:c r="D130" s="17" t="str">
        <x:v>Unresolved</x:v>
      </x:c>
      <x:c r="E130" s="17" t="str">
        <x:v>Not resolved to ultimate owner</x:v>
      </x:c>
      <x:c r="F130" s="17" t="str">
        <x:v>Unresolved</x:v>
      </x:c>
      <x:c r="G130" s="17" t="str"/>
      <x:c r="H130" s="17" t="str"/>
      <x:c r="I130" s="17" t="str">
        <x:v>No inference from legal name or responsible-party contact to beneficial ownership.</x:v>
      </x:c>
      <x:c r="J130" s="17" t="str">
        <x:v>BOWIE, HARRIS, WALLER</x:v>
      </x:c>
      <x:c r="K130" s="17" t="str">
        <x:v>BOWIE</x:v>
      </x:c>
      <x:c r="L130" s="17" t="str"/>
      <x:c r="M130" s="17" t="str">
        <x:v>RANGER UTILITY COMPANY</x:v>
      </x:c>
      <x:c r="N130" s="17" t="str"/>
      <x:c r="O130" s="17" t="str">
        <x:v>Not established by registry; no active-status field</x:v>
      </x:c>
      <x:c r="P130" s="17"/>
      <x:c r="Q130" s="17" t="n">
        <x:v>1</x:v>
      </x:c>
      <x:c r="R130" s="18" t="d">
        <x:v>2026-10-07T00:00:00.000Z</x:v>
      </x:c>
      <x:c r="S130" s="18" t="d">
        <x:v>2026-10-30T00:00:00.000Z</x:v>
      </x:c>
      <x:c r="T130" s="17" t="str"/>
      <x:c r="U130" s="17" t="str"/>
      <x:c r="V130" s="17" t="str">
        <x:v>OWN01</x:v>
      </x:c>
      <x:c r="W130" s="17" t="str">
        <x:v>https://data.texas.gov/dataset/Public-Utility-Commission-of-Texas-Water-and-Sewer/auk8-env9</x:v>
      </x:c>
    </x:row>
    <x:row r="131" ht="46" customHeight="1">
      <x:c r="A131" s="17" t="str">
        <x:v>12327</x:v>
      </x:c>
      <x:c r="B131" s="17" t="str">
        <x:v>water</x:v>
      </x:c>
      <x:c r="C131" s="17" t="str">
        <x:v>FRIO WATER</x:v>
      </x:c>
      <x:c r="D131" s="17" t="str">
        <x:v>Unresolved</x:v>
      </x:c>
      <x:c r="E131" s="17" t="str">
        <x:v>Not resolved to ultimate owner</x:v>
      </x:c>
      <x:c r="F131" s="17" t="str">
        <x:v>Unresolved</x:v>
      </x:c>
      <x:c r="G131" s="17" t="str"/>
      <x:c r="H131" s="17" t="str"/>
      <x:c r="I131" s="17" t="str">
        <x:v>No inference from legal name or responsible-party contact to beneficial ownership.</x:v>
      </x:c>
      <x:c r="J131" s="17" t="str">
        <x:v>DEAF SMITH</x:v>
      </x:c>
      <x:c r="K131" s="17" t="str">
        <x:v>DEAF SMITH</x:v>
      </x:c>
      <x:c r="L131" s="17" t="str"/>
      <x:c r="M131" s="17" t="str">
        <x:v>FRIO WATER INC</x:v>
      </x:c>
      <x:c r="N131" s="17" t="str"/>
      <x:c r="O131" s="17" t="str">
        <x:v>Not established by registry; no active-status field</x:v>
      </x:c>
      <x:c r="P131" s="17"/>
      <x:c r="Q131" s="17" t="n">
        <x:v>1</x:v>
      </x:c>
      <x:c r="R131" s="18" t="d">
        <x:v>2026-10-07T00:00:00.000Z</x:v>
      </x:c>
      <x:c r="S131" s="18" t="d">
        <x:v>2026-10-30T00:00:00.000Z</x:v>
      </x:c>
      <x:c r="T131" s="17" t="str"/>
      <x:c r="U131" s="17" t="str"/>
      <x:c r="V131" s="17" t="str">
        <x:v>OWN01</x:v>
      </x:c>
      <x:c r="W131" s="17" t="str">
        <x:v>https://data.texas.gov/dataset/Public-Utility-Commission-of-Texas-Water-and-Sewer/auk8-env9</x:v>
      </x:c>
    </x:row>
    <x:row r="132" ht="46" customHeight="1">
      <x:c r="A132" s="17" t="str">
        <x:v>12329</x:v>
      </x:c>
      <x:c r="B132" s="17" t="str">
        <x:v>water</x:v>
      </x:c>
      <x:c r="C132" s="17" t="str">
        <x:v>TIMBERLANE ESTATES POA</x:v>
      </x:c>
      <x:c r="D132" s="17" t="str">
        <x:v>Unresolved</x:v>
      </x:c>
      <x:c r="E132" s="17" t="str">
        <x:v>Not resolved to ultimate owner</x:v>
      </x:c>
      <x:c r="F132" s="17" t="str">
        <x:v>Unresolved</x:v>
      </x:c>
      <x:c r="G132" s="17" t="str"/>
      <x:c r="H132" s="17" t="str"/>
      <x:c r="I132" s="17" t="str">
        <x:v>No inference from legal name or responsible-party contact to beneficial ownership.</x:v>
      </x:c>
      <x:c r="J132" s="17" t="str">
        <x:v>SABINE</x:v>
      </x:c>
      <x:c r="K132" s="17" t="str">
        <x:v>SABINE</x:v>
      </x:c>
      <x:c r="L132" s="17" t="str"/>
      <x:c r="M132" s="17" t="str">
        <x:v>TIMBERLANE ESTATES PROPERTY OWNERS ASSOCIATION</x:v>
      </x:c>
      <x:c r="N132" s="17" t="str"/>
      <x:c r="O132" s="17" t="str">
        <x:v>Not established by registry; no active-status field</x:v>
      </x:c>
      <x:c r="P132" s="17"/>
      <x:c r="Q132" s="17" t="n">
        <x:v>1</x:v>
      </x:c>
      <x:c r="R132" s="18" t="d">
        <x:v>2026-10-07T00:00:00.000Z</x:v>
      </x:c>
      <x:c r="S132" s="18" t="d">
        <x:v>2026-10-30T00:00:00.000Z</x:v>
      </x:c>
      <x:c r="T132" s="17" t="str"/>
      <x:c r="U132" s="17" t="str"/>
      <x:c r="V132" s="17" t="str">
        <x:v>OWN01</x:v>
      </x:c>
      <x:c r="W132" s="17" t="str">
        <x:v>https://data.texas.gov/dataset/Public-Utility-Commission-of-Texas-Water-and-Sewer/auk8-env9</x:v>
      </x:c>
    </x:row>
    <x:row r="133" ht="46" customHeight="1">
      <x:c r="A133" s="17" t="str">
        <x:v>12334</x:v>
      </x:c>
      <x:c r="B133" s="17" t="str">
        <x:v>water</x:v>
      </x:c>
      <x:c r="C133" s="17" t="str">
        <x:v>WILDERNESS COVE WATER</x:v>
      </x:c>
      <x:c r="D133" s="17" t="str">
        <x:v>Unresolved</x:v>
      </x:c>
      <x:c r="E133" s="17" t="str">
        <x:v>Not resolved to ultimate owner</x:v>
      </x:c>
      <x:c r="F133" s="17" t="str">
        <x:v>Unresolved</x:v>
      </x:c>
      <x:c r="G133" s="17" t="str"/>
      <x:c r="H133" s="17" t="str"/>
      <x:c r="I133" s="17" t="str">
        <x:v>No inference from legal name or responsible-party contact to beneficial ownership.</x:v>
      </x:c>
      <x:c r="J133" s="17" t="str">
        <x:v>BURNET</x:v>
      </x:c>
      <x:c r="K133" s="17" t="str">
        <x:v>BURNET</x:v>
      </x:c>
      <x:c r="L133" s="17" t="str"/>
      <x:c r="M133" s="17" t="str">
        <x:v>WILDERNESS COVE WATER COMPANY LLC</x:v>
      </x:c>
      <x:c r="N133" s="17" t="str"/>
      <x:c r="O133" s="17" t="str">
        <x:v>Not established by registry; no active-status field</x:v>
      </x:c>
      <x:c r="P133" s="17"/>
      <x:c r="Q133" s="17" t="n">
        <x:v>1</x:v>
      </x:c>
      <x:c r="R133" s="18" t="d">
        <x:v>2026-10-07T00:00:00.000Z</x:v>
      </x:c>
      <x:c r="S133" s="18" t="d">
        <x:v>2026-10-30T00:00:00.000Z</x:v>
      </x:c>
      <x:c r="T133" s="17" t="str"/>
      <x:c r="U133" s="17" t="str"/>
      <x:c r="V133" s="17" t="str">
        <x:v>OWN01</x:v>
      </x:c>
      <x:c r="W133" s="17" t="str">
        <x:v>https://data.texas.gov/dataset/Public-Utility-Commission-of-Texas-Water-and-Sewer/auk8-env9</x:v>
      </x:c>
    </x:row>
    <x:row r="134" ht="46" customHeight="1">
      <x:c r="A134" s="17" t="str">
        <x:v>12342</x:v>
      </x:c>
      <x:c r="B134" s="17" t="str">
        <x:v>water</x:v>
      </x:c>
      <x:c r="C134" s="17" t="str">
        <x:v>EAST CEDAR CREEK WATER SYSTEM</x:v>
      </x:c>
      <x:c r="D134" s="17" t="str">
        <x:v>Unresolved</x:v>
      </x:c>
      <x:c r="E134" s="17" t="str">
        <x:v>Not resolved to ultimate owner</x:v>
      </x:c>
      <x:c r="F134" s="17" t="str">
        <x:v>Unresolved</x:v>
      </x:c>
      <x:c r="G134" s="17" t="str"/>
      <x:c r="H134" s="17" t="str"/>
      <x:c r="I134" s="17" t="str">
        <x:v>No inference from legal name or responsible-party contact to beneficial ownership.</x:v>
      </x:c>
      <x:c r="J134" s="17" t="str">
        <x:v>LEON</x:v>
      </x:c>
      <x:c r="K134" s="17" t="str">
        <x:v>LEON</x:v>
      </x:c>
      <x:c r="L134" s="17" t="str"/>
      <x:c r="M134" s="17" t="str">
        <x:v>EAST CEDAR CREEK WATER SYSTEM</x:v>
      </x:c>
      <x:c r="N134" s="17" t="str"/>
      <x:c r="O134" s="17" t="str">
        <x:v>Not established by registry; no active-status field</x:v>
      </x:c>
      <x:c r="P134" s="17"/>
      <x:c r="Q134" s="17" t="n">
        <x:v>1</x:v>
      </x:c>
      <x:c r="R134" s="18" t="d">
        <x:v>2026-10-07T00:00:00.000Z</x:v>
      </x:c>
      <x:c r="S134" s="18" t="d">
        <x:v>2026-10-30T00:00:00.000Z</x:v>
      </x:c>
      <x:c r="T134" s="17" t="str"/>
      <x:c r="U134" s="17" t="str"/>
      <x:c r="V134" s="17" t="str">
        <x:v>OWN01</x:v>
      </x:c>
      <x:c r="W134" s="17" t="str">
        <x:v>https://data.texas.gov/dataset/Public-Utility-Commission-of-Texas-Water-and-Sewer/auk8-env9</x:v>
      </x:c>
    </x:row>
    <x:row r="135" ht="46" customHeight="1">
      <x:c r="A135" s="17" t="str">
        <x:v>12351</x:v>
      </x:c>
      <x:c r="B135" s="17" t="str">
        <x:v>water</x:v>
      </x:c>
      <x:c r="C135" s="17" t="str">
        <x:v>TRAVIS MEADOW LP</x:v>
      </x:c>
      <x:c r="D135" s="17" t="str">
        <x:v>Unresolved</x:v>
      </x:c>
      <x:c r="E135" s="17" t="str">
        <x:v>Not resolved to ultimate owner</x:v>
      </x:c>
      <x:c r="F135" s="17" t="str">
        <x:v>Unresolved</x:v>
      </x:c>
      <x:c r="G135" s="17" t="str"/>
      <x:c r="H135" s="17" t="str"/>
      <x:c r="I135" s="17" t="str">
        <x:v>No inference from legal name or responsible-party contact to beneficial ownership.</x:v>
      </x:c>
      <x:c r="J135" s="17" t="str">
        <x:v>TRAVIS</x:v>
      </x:c>
      <x:c r="K135" s="17" t="str">
        <x:v>TRAVIS</x:v>
      </x:c>
      <x:c r="L135" s="17" t="str">
        <x:v>DRAPER ESTATES WATER SYSTEM</x:v>
      </x:c>
      <x:c r="M135" s="17" t="str">
        <x:v>TRAVIS MEADOW LP</x:v>
      </x:c>
      <x:c r="N135" s="17" t="str"/>
      <x:c r="O135" s="17" t="str">
        <x:v>Not established by registry; no active-status field</x:v>
      </x:c>
      <x:c r="P135" s="17"/>
      <x:c r="Q135" s="17" t="n">
        <x:v>1</x:v>
      </x:c>
      <x:c r="R135" s="18" t="d">
        <x:v>2026-10-07T00:00:00.000Z</x:v>
      </x:c>
      <x:c r="S135" s="18" t="d">
        <x:v>2026-10-30T00:00:00.000Z</x:v>
      </x:c>
      <x:c r="T135" s="17" t="str"/>
      <x:c r="U135" s="17" t="str"/>
      <x:c r="V135" s="17" t="str">
        <x:v>OWN01</x:v>
      </x:c>
      <x:c r="W135" s="17" t="str">
        <x:v>https://data.texas.gov/dataset/Public-Utility-Commission-of-Texas-Water-and-Sewer/auk8-env9</x:v>
      </x:c>
    </x:row>
    <x:row r="136" ht="46" customHeight="1">
      <x:c r="A136" s="17" t="str">
        <x:v>12371</x:v>
      </x:c>
      <x:c r="B136" s="17" t="str">
        <x:v>water</x:v>
      </x:c>
      <x:c r="C136" s="17" t="str">
        <x:v>RANDALL VINCENT</x:v>
      </x:c>
      <x:c r="D136" s="17" t="str">
        <x:v>Unresolved</x:v>
      </x:c>
      <x:c r="E136" s="17" t="str">
        <x:v>Not resolved to ultimate owner</x:v>
      </x:c>
      <x:c r="F136" s="17" t="str">
        <x:v>Unresolved</x:v>
      </x:c>
      <x:c r="G136" s="17" t="str"/>
      <x:c r="H136" s="17" t="str"/>
      <x:c r="I136" s="17" t="str">
        <x:v>No inference from legal name or responsible-party contact to beneficial ownership.</x:v>
      </x:c>
      <x:c r="J136" s="17" t="str">
        <x:v>WALKER</x:v>
      </x:c>
      <x:c r="K136" s="17" t="str">
        <x:v>WALKER</x:v>
      </x:c>
      <x:c r="L136" s="17" t="str">
        <x:v>SHOREWOOD FOREST WATER SYSTEM</x:v>
      </x:c>
      <x:c r="M136" s="17" t="str"/>
      <x:c r="N136" s="17" t="str"/>
      <x:c r="O136" s="17" t="str">
        <x:v>Not established by registry; no active-status field</x:v>
      </x:c>
      <x:c r="P136" s="17"/>
      <x:c r="Q136" s="17" t="n">
        <x:v>1</x:v>
      </x:c>
      <x:c r="R136" s="18" t="d">
        <x:v>2026-10-07T00:00:00.000Z</x:v>
      </x:c>
      <x:c r="S136" s="18" t="d">
        <x:v>2026-10-30T00:00:00.000Z</x:v>
      </x:c>
      <x:c r="T136" s="17" t="str"/>
      <x:c r="U136" s="17" t="str"/>
      <x:c r="V136" s="17" t="str">
        <x:v>OWN01</x:v>
      </x:c>
      <x:c r="W136" s="17" t="str">
        <x:v>https://data.texas.gov/dataset/Public-Utility-Commission-of-Texas-Water-and-Sewer/auk8-env9</x:v>
      </x:c>
    </x:row>
    <x:row r="137" ht="46" customHeight="1">
      <x:c r="A137" s="17" t="str">
        <x:v>12381</x:v>
      </x:c>
      <x:c r="B137" s="17" t="str">
        <x:v>water</x:v>
      </x:c>
      <x:c r="C137" s="17" t="str">
        <x:v>GEORGE OBERDORF</x:v>
      </x:c>
      <x:c r="D137" s="17" t="str">
        <x:v>Unresolved</x:v>
      </x:c>
      <x:c r="E137" s="17" t="str">
        <x:v>Not resolved to ultimate owner</x:v>
      </x:c>
      <x:c r="F137" s="17" t="str">
        <x:v>Unresolved</x:v>
      </x:c>
      <x:c r="G137" s="17" t="str"/>
      <x:c r="H137" s="17" t="str"/>
      <x:c r="I137" s="17" t="str">
        <x:v>No inference from legal name or responsible-party contact to beneficial ownership.</x:v>
      </x:c>
      <x:c r="J137" s="17" t="str">
        <x:v>DENTON</x:v>
      </x:c>
      <x:c r="K137" s="17" t="str">
        <x:v>DENTON</x:v>
      </x:c>
      <x:c r="L137" s="17" t="str">
        <x:v>LIVING WATER CORPORATION</x:v>
      </x:c>
      <x:c r="M137" s="17" t="str"/>
      <x:c r="N137" s="17" t="str"/>
      <x:c r="O137" s="17" t="str">
        <x:v>Not established by registry; no active-status field</x:v>
      </x:c>
      <x:c r="P137" s="17"/>
      <x:c r="Q137" s="17" t="n">
        <x:v>1</x:v>
      </x:c>
      <x:c r="R137" s="18" t="d">
        <x:v>2026-10-07T00:00:00.000Z</x:v>
      </x:c>
      <x:c r="S137" s="18" t="d">
        <x:v>2026-10-30T00:00:00.000Z</x:v>
      </x:c>
      <x:c r="T137" s="17" t="str"/>
      <x:c r="U137" s="17" t="str"/>
      <x:c r="V137" s="17" t="str">
        <x:v>OWN01</x:v>
      </x:c>
      <x:c r="W137" s="17" t="str">
        <x:v>https://data.texas.gov/dataset/Public-Utility-Commission-of-Texas-Water-and-Sewer/auk8-env9</x:v>
      </x:c>
    </x:row>
    <x:row r="138" ht="46" customHeight="1">
      <x:c r="A138" s="17" t="str">
        <x:v>12388</x:v>
      </x:c>
      <x:c r="B138" s="17" t="str">
        <x:v>water</x:v>
      </x:c>
      <x:c r="C138" s="17" t="str">
        <x:v>WOODLAND HILLS WATER</x:v>
      </x:c>
      <x:c r="D138" s="17" t="str">
        <x:v>Unresolved</x:v>
      </x:c>
      <x:c r="E138" s="17" t="str">
        <x:v>Not resolved to ultimate owner</x:v>
      </x:c>
      <x:c r="F138" s="17" t="str">
        <x:v>Unresolved</x:v>
      </x:c>
      <x:c r="G138" s="17" t="str"/>
      <x:c r="H138" s="17" t="str"/>
      <x:c r="I138" s="17" t="str">
        <x:v>No inference from legal name or responsible-party contact to beneficial ownership.</x:v>
      </x:c>
      <x:c r="J138" s="17" t="str">
        <x:v>LIBERTY, MONTGOMERY</x:v>
      </x:c>
      <x:c r="K138" s="17" t="str">
        <x:v>MONTGOMERY</x:v>
      </x:c>
      <x:c r="L138" s="17" t="str"/>
      <x:c r="M138" s="17" t="str">
        <x:v>WOODLAND HILLS WATER</x:v>
      </x:c>
      <x:c r="N138" s="17" t="str"/>
      <x:c r="O138" s="17" t="str">
        <x:v>Not established by registry; no active-status field</x:v>
      </x:c>
      <x:c r="P138" s="17"/>
      <x:c r="Q138" s="17" t="n">
        <x:v>1</x:v>
      </x:c>
      <x:c r="R138" s="18" t="d">
        <x:v>2026-10-07T00:00:00.000Z</x:v>
      </x:c>
      <x:c r="S138" s="18" t="d">
        <x:v>2026-10-30T00:00:00.000Z</x:v>
      </x:c>
      <x:c r="T138" s="17" t="str"/>
      <x:c r="U138" s="17" t="str"/>
      <x:c r="V138" s="17" t="str">
        <x:v>OWN01</x:v>
      </x:c>
      <x:c r="W138" s="17" t="str">
        <x:v>https://data.texas.gov/dataset/Public-Utility-Commission-of-Texas-Water-and-Sewer/auk8-env9</x:v>
      </x:c>
    </x:row>
    <x:row r="139" ht="46" customHeight="1">
      <x:c r="A139" s="17" t="str">
        <x:v>12393</x:v>
      </x:c>
      <x:c r="B139" s="17" t="str">
        <x:v>water</x:v>
      </x:c>
      <x:c r="C139" s="17" t="str">
        <x:v>MR. RICHARD WARD AND MR. CLIFF HOPPER</x:v>
      </x:c>
      <x:c r="D139" s="17" t="str">
        <x:v>Unresolved</x:v>
      </x:c>
      <x:c r="E139" s="17" t="str">
        <x:v>Not resolved to ultimate owner</x:v>
      </x:c>
      <x:c r="F139" s="17" t="str">
        <x:v>Unresolved</x:v>
      </x:c>
      <x:c r="G139" s="17" t="str"/>
      <x:c r="H139" s="17" t="str"/>
      <x:c r="I139" s="17" t="str">
        <x:v>No inference from legal name or responsible-party contact to beneficial ownership.</x:v>
      </x:c>
      <x:c r="J139" s="17" t="str">
        <x:v>FLOYD, HARRIS</x:v>
      </x:c>
      <x:c r="K139" s="17" t="str">
        <x:v>FLOYD</x:v>
      </x:c>
      <x:c r="L139" s="17" t="str">
        <x:v>DOUGHERTY WATER WORKS</x:v>
      </x:c>
      <x:c r="M139" s="17" t="str">
        <x:v>DOUGHERTY WATER WORKS</x:v>
      </x:c>
      <x:c r="N139" s="17" t="str"/>
      <x:c r="O139" s="17" t="str">
        <x:v>Not established by registry; no active-status field</x:v>
      </x:c>
      <x:c r="P139" s="17"/>
      <x:c r="Q139" s="17" t="n">
        <x:v>1</x:v>
      </x:c>
      <x:c r="R139" s="18" t="d">
        <x:v>2026-10-07T00:00:00.000Z</x:v>
      </x:c>
      <x:c r="S139" s="18" t="d">
        <x:v>2026-10-30T00:00:00.000Z</x:v>
      </x:c>
      <x:c r="T139" s="17" t="str"/>
      <x:c r="U139" s="17" t="str"/>
      <x:c r="V139" s="17" t="str">
        <x:v>OWN01</x:v>
      </x:c>
      <x:c r="W139" s="17" t="str">
        <x:v>https://data.texas.gov/dataset/Public-Utility-Commission-of-Texas-Water-and-Sewer/auk8-env9</x:v>
      </x:c>
    </x:row>
    <x:row r="140" ht="46" customHeight="1">
      <x:c r="A140" s="17" t="str">
        <x:v>12400</x:v>
      </x:c>
      <x:c r="B140" s="17" t="str">
        <x:v>water</x:v>
      </x:c>
      <x:c r="C140" s="17" t="str">
        <x:v>KELLY G BREWER</x:v>
      </x:c>
      <x:c r="D140" s="17" t="str">
        <x:v>Unresolved</x:v>
      </x:c>
      <x:c r="E140" s="17" t="str">
        <x:v>Not resolved to ultimate owner</x:v>
      </x:c>
      <x:c r="F140" s="17" t="str">
        <x:v>Unresolved</x:v>
      </x:c>
      <x:c r="G140" s="17" t="str"/>
      <x:c r="H140" s="17" t="str"/>
      <x:c r="I140" s="17" t="str">
        <x:v>No inference from legal name or responsible-party contact to beneficial ownership.</x:v>
      </x:c>
      <x:c r="J140" s="17" t="str">
        <x:v>ORANGE</x:v>
      </x:c>
      <x:c r="K140" s="17" t="str">
        <x:v>ORANGE</x:v>
      </x:c>
      <x:c r="L140" s="17" t="str"/>
      <x:c r="M140" s="17" t="str"/>
      <x:c r="N140" s="17" t="str"/>
      <x:c r="O140" s="17" t="str">
        <x:v>Not established by registry; no active-status field</x:v>
      </x:c>
      <x:c r="P140" s="17"/>
      <x:c r="Q140" s="17" t="n">
        <x:v>1</x:v>
      </x:c>
      <x:c r="R140" s="18" t="d">
        <x:v>2026-10-07T00:00:00.000Z</x:v>
      </x:c>
      <x:c r="S140" s="18" t="d">
        <x:v>2026-10-30T00:00:00.000Z</x:v>
      </x:c>
      <x:c r="T140" s="17" t="str"/>
      <x:c r="U140" s="17" t="str"/>
      <x:c r="V140" s="17" t="str">
        <x:v>OWN01</x:v>
      </x:c>
      <x:c r="W140" s="17" t="str">
        <x:v>https://data.texas.gov/dataset/Public-Utility-Commission-of-Texas-Water-and-Sewer/auk8-env9</x:v>
      </x:c>
    </x:row>
    <x:row r="141" ht="46" customHeight="1">
      <x:c r="A141" s="17" t="str">
        <x:v>12403</x:v>
      </x:c>
      <x:c r="B141" s="17" t="str">
        <x:v>water</x:v>
      </x:c>
      <x:c r="C141" s="17" t="str">
        <x:v>DONIE WATER WORKS</x:v>
      </x:c>
      <x:c r="D141" s="17" t="str">
        <x:v>Unresolved</x:v>
      </x:c>
      <x:c r="E141" s="17" t="str">
        <x:v>Not resolved to ultimate owner</x:v>
      </x:c>
      <x:c r="F141" s="17" t="str">
        <x:v>Unresolved</x:v>
      </x:c>
      <x:c r="G141" s="17" t="str"/>
      <x:c r="H141" s="17" t="str"/>
      <x:c r="I141" s="17" t="str">
        <x:v>No inference from legal name or responsible-party contact to beneficial ownership.</x:v>
      </x:c>
      <x:c r="J141" s="17" t="str">
        <x:v>FREESTONE</x:v>
      </x:c>
      <x:c r="K141" s="17" t="str">
        <x:v>FREESTONE</x:v>
      </x:c>
      <x:c r="L141" s="17" t="str"/>
      <x:c r="M141" s="17" t="str">
        <x:v>DONIE WATER WORKS INC</x:v>
      </x:c>
      <x:c r="N141" s="17" t="str"/>
      <x:c r="O141" s="17" t="str">
        <x:v>Not established by registry; no active-status field</x:v>
      </x:c>
      <x:c r="P141" s="17"/>
      <x:c r="Q141" s="17" t="n">
        <x:v>1</x:v>
      </x:c>
      <x:c r="R141" s="18" t="d">
        <x:v>2026-10-07T00:00:00.000Z</x:v>
      </x:c>
      <x:c r="S141" s="18" t="d">
        <x:v>2026-10-30T00:00:00.000Z</x:v>
      </x:c>
      <x:c r="T141" s="17" t="str"/>
      <x:c r="U141" s="17" t="str"/>
      <x:c r="V141" s="17" t="str">
        <x:v>OWN01</x:v>
      </x:c>
      <x:c r="W141" s="17" t="str">
        <x:v>https://data.texas.gov/dataset/Public-Utility-Commission-of-Texas-Water-and-Sewer/auk8-env9</x:v>
      </x:c>
    </x:row>
    <x:row r="142" ht="46" customHeight="1">
      <x:c r="A142" s="17" t="str">
        <x:v>12407</x:v>
      </x:c>
      <x:c r="B142" s="17" t="str">
        <x:v>water</x:v>
      </x:c>
      <x:c r="C142" s="17" t="str">
        <x:v>UNDINE DEVELOPMENT LLC</x:v>
      </x:c>
      <x:c r="D142" s="17" t="str">
        <x:v>Undine</x:v>
      </x:c>
      <x:c r="E142" s="17" t="str">
        <x:v>Documented platform match; see group caveats</x:v>
      </x:c>
      <x:c r="F142" s="17" t="str">
        <x:v>Private infrastructure fund</x:v>
      </x:c>
      <x:c r="G142" s="17" t="str">
        <x:v>Undine, LLC / Ridgewood Infrastructure</x:v>
      </x:c>
      <x:c r="H142" s="17" t="str">
        <x:v>OWN01; OWN15; OWN16; OWN17</x:v>
      </x:c>
      <x:c r="I142" s="17" t="str">
        <x:v>A sale process was reported in September 2025, but the current Ridgewood portfolio page lists Undine as an unrealized investment. No completed sale was verified.</x:v>
      </x:c>
      <x:c r="J142" s="17" t="str">
        <x:v>TRAVIS</x:v>
      </x:c>
      <x:c r="K142" s="17" t="str">
        <x:v>TRAVIS</x:v>
      </x:c>
      <x:c r="L142" s="17" t="str"/>
      <x:c r="M142" s="17" t="str">
        <x:v>UNDINE DEVELOPMENT LLC</x:v>
      </x:c>
      <x:c r="N142" s="17" t="str">
        <x:v>UNDINE</x:v>
      </x:c>
      <x:c r="O142" s="17" t="str">
        <x:v>Not established by registry; no active-status field</x:v>
      </x:c>
      <x:c r="P142" s="17"/>
      <x:c r="Q142" s="17" t="n">
        <x:v>1</x:v>
      </x:c>
      <x:c r="R142" s="18" t="d">
        <x:v>2026-10-07T00:00:00.000Z</x:v>
      </x:c>
      <x:c r="S142" s="18" t="d">
        <x:v>2026-10-30T00:00:00.000Z</x:v>
      </x:c>
      <x:c r="T142" s="17" t="str"/>
      <x:c r="U142" s="17" t="str"/>
      <x:c r="V142" s="17" t="str">
        <x:v>OWN01</x:v>
      </x:c>
      <x:c r="W142" s="17" t="str">
        <x:v>https://data.texas.gov/dataset/Public-Utility-Commission-of-Texas-Water-and-Sewer/auk8-env9</x:v>
      </x:c>
    </x:row>
    <x:row r="143" ht="46" customHeight="1">
      <x:c r="A143" s="17" t="str">
        <x:v>12412</x:v>
      </x:c>
      <x:c r="B143" s="17" t="str">
        <x:v>water</x:v>
      </x:c>
      <x:c r="C143" s="17" t="str">
        <x:v>COONEY CAVERN LODGE</x:v>
      </x:c>
      <x:c r="D143" s="17" t="str">
        <x:v>Unresolved</x:v>
      </x:c>
      <x:c r="E143" s="17" t="str">
        <x:v>Not resolved to ultimate owner</x:v>
      </x:c>
      <x:c r="F143" s="17" t="str">
        <x:v>Unresolved</x:v>
      </x:c>
      <x:c r="G143" s="17" t="str"/>
      <x:c r="H143" s="17" t="str"/>
      <x:c r="I143" s="17" t="str">
        <x:v>No inference from legal name or responsible-party contact to beneficial ownership.</x:v>
      </x:c>
      <x:c r="J143" s="17" t="str">
        <x:v>BOSQUE</x:v>
      </x:c>
      <x:c r="K143" s="17" t="str">
        <x:v>BOSQUE</x:v>
      </x:c>
      <x:c r="L143" s="17" t="str"/>
      <x:c r="M143" s="17" t="str"/>
      <x:c r="N143" s="17" t="str"/>
      <x:c r="O143" s="17" t="str">
        <x:v>Not established by registry; no active-status field</x:v>
      </x:c>
      <x:c r="P143" s="17"/>
      <x:c r="Q143" s="17" t="n">
        <x:v>1</x:v>
      </x:c>
      <x:c r="R143" s="18" t="d">
        <x:v>2026-10-07T00:00:00.000Z</x:v>
      </x:c>
      <x:c r="S143" s="18" t="d">
        <x:v>2026-10-30T00:00:00.000Z</x:v>
      </x:c>
      <x:c r="T143" s="17" t="str"/>
      <x:c r="U143" s="17" t="str"/>
      <x:c r="V143" s="17" t="str">
        <x:v>OWN01</x:v>
      </x:c>
      <x:c r="W143" s="17" t="str">
        <x:v>https://data.texas.gov/dataset/Public-Utility-Commission-of-Texas-Water-and-Sewer/auk8-env9</x:v>
      </x:c>
    </x:row>
    <x:row r="144" ht="46" customHeight="1">
      <x:c r="A144" s="17" t="str">
        <x:v>12416</x:v>
      </x:c>
      <x:c r="B144" s="17" t="str">
        <x:v>water</x:v>
      </x:c>
      <x:c r="C144" s="17" t="str">
        <x:v>STEWART WATER</x:v>
      </x:c>
      <x:c r="D144" s="17" t="str">
        <x:v>Unresolved</x:v>
      </x:c>
      <x:c r="E144" s="17" t="str">
        <x:v>Not resolved to ultimate owner</x:v>
      </x:c>
      <x:c r="F144" s="17" t="str">
        <x:v>Unresolved</x:v>
      </x:c>
      <x:c r="G144" s="17" t="str"/>
      <x:c r="H144" s="17" t="str"/>
      <x:c r="I144" s="17" t="str">
        <x:v>No inference from legal name or responsible-party contact to beneficial ownership.</x:v>
      </x:c>
      <x:c r="J144" s="17" t="str">
        <x:v>CASS</x:v>
      </x:c>
      <x:c r="K144" s="17" t="str">
        <x:v>CASS</x:v>
      </x:c>
      <x:c r="L144" s="17" t="str"/>
      <x:c r="M144" s="17" t="str">
        <x:v>STEWART WATER</x:v>
      </x:c>
      <x:c r="N144" s="17" t="str"/>
      <x:c r="O144" s="17" t="str">
        <x:v>Not established by registry; no active-status field</x:v>
      </x:c>
      <x:c r="P144" s="17"/>
      <x:c r="Q144" s="17" t="n">
        <x:v>1</x:v>
      </x:c>
      <x:c r="R144" s="18" t="d">
        <x:v>2026-10-07T00:00:00.000Z</x:v>
      </x:c>
      <x:c r="S144" s="18" t="d">
        <x:v>2026-10-30T00:00:00.000Z</x:v>
      </x:c>
      <x:c r="T144" s="17" t="str"/>
      <x:c r="U144" s="17" t="str"/>
      <x:c r="V144" s="17" t="str">
        <x:v>OWN01</x:v>
      </x:c>
      <x:c r="W144" s="17" t="str">
        <x:v>https://data.texas.gov/dataset/Public-Utility-Commission-of-Texas-Water-and-Sewer/auk8-env9</x:v>
      </x:c>
    </x:row>
    <x:row r="145" ht="46" customHeight="1">
      <x:c r="A145" s="17" t="str">
        <x:v>12422</x:v>
      </x:c>
      <x:c r="B145" s="17" t="str">
        <x:v>water</x:v>
      </x:c>
      <x:c r="C145" s="17" t="str">
        <x:v>LAKE TANGLEWOOD</x:v>
      </x:c>
      <x:c r="D145" s="17" t="str">
        <x:v>Unresolved</x:v>
      </x:c>
      <x:c r="E145" s="17" t="str">
        <x:v>Not resolved to ultimate owner</x:v>
      </x:c>
      <x:c r="F145" s="17" t="str">
        <x:v>Unresolved</x:v>
      </x:c>
      <x:c r="G145" s="17" t="str"/>
      <x:c r="H145" s="17" t="str"/>
      <x:c r="I145" s="17" t="str">
        <x:v>No inference from legal name or responsible-party contact to beneficial ownership.</x:v>
      </x:c>
      <x:c r="J145" s="17" t="str">
        <x:v>RANDALL</x:v>
      </x:c>
      <x:c r="K145" s="17" t="str">
        <x:v>RANDALL</x:v>
      </x:c>
      <x:c r="L145" s="17" t="str"/>
      <x:c r="M145" s="17" t="str">
        <x:v>LAKE TANGLEWOOD WATER SYSTEM</x:v>
      </x:c>
      <x:c r="N145" s="17" t="str"/>
      <x:c r="O145" s="17" t="str">
        <x:v>Not established by registry; no active-status field</x:v>
      </x:c>
      <x:c r="P145" s="17"/>
      <x:c r="Q145" s="17" t="n">
        <x:v>1</x:v>
      </x:c>
      <x:c r="R145" s="18" t="d">
        <x:v>2026-10-07T00:00:00.000Z</x:v>
      </x:c>
      <x:c r="S145" s="18" t="d">
        <x:v>2026-10-30T00:00:00.000Z</x:v>
      </x:c>
      <x:c r="T145" s="17" t="str"/>
      <x:c r="U145" s="17" t="str"/>
      <x:c r="V145" s="17" t="str">
        <x:v>OWN01</x:v>
      </x:c>
      <x:c r="W145" s="17" t="str">
        <x:v>https://data.texas.gov/dataset/Public-Utility-Commission-of-Texas-Water-and-Sewer/auk8-env9</x:v>
      </x:c>
    </x:row>
    <x:row r="146" ht="46" customHeight="1">
      <x:c r="A146" s="17" t="str">
        <x:v>12434</x:v>
      </x:c>
      <x:c r="B146" s="17" t="str">
        <x:v>water</x:v>
      </x:c>
      <x:c r="C146" s="17" t="str">
        <x:v>WINDWOOD WATER SYSTEM</x:v>
      </x:c>
      <x:c r="D146" s="17" t="str">
        <x:v>Unresolved</x:v>
      </x:c>
      <x:c r="E146" s="17" t="str">
        <x:v>Not resolved to ultimate owner</x:v>
      </x:c>
      <x:c r="F146" s="17" t="str">
        <x:v>Unresolved</x:v>
      </x:c>
      <x:c r="G146" s="17" t="str"/>
      <x:c r="H146" s="17" t="str"/>
      <x:c r="I146" s="17" t="str">
        <x:v>No inference from legal name or responsible-party contact to beneficial ownership.</x:v>
      </x:c>
      <x:c r="J146" s="17" t="str">
        <x:v>HARRIS</x:v>
      </x:c>
      <x:c r="K146" s="17" t="str">
        <x:v>HARRIS</x:v>
      </x:c>
      <x:c r="L146" s="17" t="str"/>
      <x:c r="M146" s="17" t="str">
        <x:v>WINDWOOD WATER SYSTEM INC</x:v>
      </x:c>
      <x:c r="N146" s="17" t="str"/>
      <x:c r="O146" s="17" t="str">
        <x:v>Not established by registry; no active-status field</x:v>
      </x:c>
      <x:c r="P146" s="17"/>
      <x:c r="Q146" s="17" t="n">
        <x:v>1</x:v>
      </x:c>
      <x:c r="R146" s="18" t="d">
        <x:v>2026-10-07T00:00:00.000Z</x:v>
      </x:c>
      <x:c r="S146" s="18" t="d">
        <x:v>2026-10-30T00:00:00.000Z</x:v>
      </x:c>
      <x:c r="T146" s="17" t="str"/>
      <x:c r="U146" s="17" t="str"/>
      <x:c r="V146" s="17" t="str">
        <x:v>OWN01</x:v>
      </x:c>
      <x:c r="W146" s="17" t="str">
        <x:v>https://data.texas.gov/dataset/Public-Utility-Commission-of-Texas-Water-and-Sewer/auk8-env9</x:v>
      </x:c>
    </x:row>
    <x:row r="147" ht="46" customHeight="1">
      <x:c r="A147" s="17" t="str">
        <x:v>12446</x:v>
      </x:c>
      <x:c r="B147" s="17" t="str">
        <x:v>water</x:v>
      </x:c>
      <x:c r="C147" s="17" t="str">
        <x:v>MIBROMA 3</x:v>
      </x:c>
      <x:c r="D147" s="17" t="str">
        <x:v>Unresolved</x:v>
      </x:c>
      <x:c r="E147" s="17" t="str">
        <x:v>Not resolved to ultimate owner</x:v>
      </x:c>
      <x:c r="F147" s="17" t="str">
        <x:v>Unresolved</x:v>
      </x:c>
      <x:c r="G147" s="17" t="str"/>
      <x:c r="H147" s="17" t="str"/>
      <x:c r="I147" s="17" t="str">
        <x:v>No inference from legal name or responsible-party contact to beneficial ownership.</x:v>
      </x:c>
      <x:c r="J147" s="17" t="str">
        <x:v>GILLESPIE</x:v>
      </x:c>
      <x:c r="K147" s="17" t="str">
        <x:v>GILLESPIE</x:v>
      </x:c>
      <x:c r="L147" s="17" t="str"/>
      <x:c r="M147" s="17" t="str">
        <x:v>MIBROMA 3 LLC</x:v>
      </x:c>
      <x:c r="N147" s="17" t="str"/>
      <x:c r="O147" s="17" t="str">
        <x:v>Not established by registry; no active-status field</x:v>
      </x:c>
      <x:c r="P147" s="17"/>
      <x:c r="Q147" s="17" t="n">
        <x:v>1</x:v>
      </x:c>
      <x:c r="R147" s="18" t="d">
        <x:v>2026-10-07T00:00:00.000Z</x:v>
      </x:c>
      <x:c r="S147" s="18" t="d">
        <x:v>2026-10-30T00:00:00.000Z</x:v>
      </x:c>
      <x:c r="T147" s="17" t="str"/>
      <x:c r="U147" s="17" t="str"/>
      <x:c r="V147" s="17" t="str">
        <x:v>OWN01</x:v>
      </x:c>
      <x:c r="W147" s="17" t="str">
        <x:v>https://data.texas.gov/dataset/Public-Utility-Commission-of-Texas-Water-and-Sewer/auk8-env9</x:v>
      </x:c>
    </x:row>
    <x:row r="148" ht="46" customHeight="1">
      <x:c r="A148" s="17" t="str">
        <x:v>12447</x:v>
      </x:c>
      <x:c r="B148" s="17" t="str">
        <x:v>water</x:v>
      </x:c>
      <x:c r="C148" s="17" t="str">
        <x:v>HIGHLAND BAYOU ESTATES WSC</x:v>
      </x:c>
      <x:c r="D148" s="17" t="str">
        <x:v>Unresolved</x:v>
      </x:c>
      <x:c r="E148" s="17" t="str">
        <x:v>Not resolved to ultimate owner</x:v>
      </x:c>
      <x:c r="F148" s="17" t="str">
        <x:v>Unresolved</x:v>
      </x:c>
      <x:c r="G148" s="17" t="str"/>
      <x:c r="H148" s="17" t="str"/>
      <x:c r="I148" s="17" t="str">
        <x:v>No inference from legal name or responsible-party contact to beneficial ownership.</x:v>
      </x:c>
      <x:c r="J148" s="17" t="str">
        <x:v>GALVESTON</x:v>
      </x:c>
      <x:c r="K148" s="17" t="str">
        <x:v>GALVESTON</x:v>
      </x:c>
      <x:c r="L148" s="17" t="str"/>
      <x:c r="M148" s="17" t="str">
        <x:v>HIGHLAND BAYOU ESTATES WSC</x:v>
      </x:c>
      <x:c r="N148" s="17" t="str"/>
      <x:c r="O148" s="17" t="str">
        <x:v>Not established by registry; no active-status field</x:v>
      </x:c>
      <x:c r="P148" s="17"/>
      <x:c r="Q148" s="17" t="n">
        <x:v>1</x:v>
      </x:c>
      <x:c r="R148" s="18" t="d">
        <x:v>2026-10-07T00:00:00.000Z</x:v>
      </x:c>
      <x:c r="S148" s="18" t="d">
        <x:v>2026-10-30T00:00:00.000Z</x:v>
      </x:c>
      <x:c r="T148" s="17" t="str"/>
      <x:c r="U148" s="17" t="str"/>
      <x:c r="V148" s="17" t="str">
        <x:v>OWN01</x:v>
      </x:c>
      <x:c r="W148" s="17" t="str">
        <x:v>https://data.texas.gov/dataset/Public-Utility-Commission-of-Texas-Water-and-Sewer/auk8-env9</x:v>
      </x:c>
    </x:row>
    <x:row r="149" ht="46" customHeight="1">
      <x:c r="A149" s="17" t="str">
        <x:v>12449</x:v>
      </x:c>
      <x:c r="B149" s="17" t="str">
        <x:v>water</x:v>
      </x:c>
      <x:c r="C149" s="17" t="str">
        <x:v>WOODCREEK WATER OF LIBERTY</x:v>
      </x:c>
      <x:c r="D149" s="17" t="str">
        <x:v>Unresolved</x:v>
      </x:c>
      <x:c r="E149" s="17" t="str">
        <x:v>Not resolved to ultimate owner</x:v>
      </x:c>
      <x:c r="F149" s="17" t="str">
        <x:v>Unresolved</x:v>
      </x:c>
      <x:c r="G149" s="17" t="str"/>
      <x:c r="H149" s="17" t="str"/>
      <x:c r="I149" s="17" t="str">
        <x:v>No inference from legal name or responsible-party contact to beneficial ownership.</x:v>
      </x:c>
      <x:c r="J149" s="17" t="str">
        <x:v>LIBERTY</x:v>
      </x:c>
      <x:c r="K149" s="17" t="str">
        <x:v>LIBERTY</x:v>
      </x:c>
      <x:c r="L149" s="17" t="str"/>
      <x:c r="M149" s="17" t="str">
        <x:v>WOODCREEK WATER CORP OF LIBERTY COUNTY</x:v>
      </x:c>
      <x:c r="N149" s="17" t="str"/>
      <x:c r="O149" s="17" t="str">
        <x:v>Not established by registry; no active-status field</x:v>
      </x:c>
      <x:c r="P149" s="17"/>
      <x:c r="Q149" s="17" t="n">
        <x:v>1</x:v>
      </x:c>
      <x:c r="R149" s="18" t="d">
        <x:v>2026-10-07T00:00:00.000Z</x:v>
      </x:c>
      <x:c r="S149" s="18" t="d">
        <x:v>2026-10-30T00:00:00.000Z</x:v>
      </x:c>
      <x:c r="T149" s="17" t="str"/>
      <x:c r="U149" s="17" t="str"/>
      <x:c r="V149" s="17" t="str">
        <x:v>OWN01</x:v>
      </x:c>
      <x:c r="W149" s="17" t="str">
        <x:v>https://data.texas.gov/dataset/Public-Utility-Commission-of-Texas-Water-and-Sewer/auk8-env9</x:v>
      </x:c>
    </x:row>
    <x:row r="150" ht="46" customHeight="1">
      <x:c r="A150" s="17" t="str">
        <x:v>12464</x:v>
      </x:c>
      <x:c r="B150" s="17" t="str">
        <x:v>water</x:v>
      </x:c>
      <x:c r="C150" s="17" t="str">
        <x:v>WALNUT CREEK WATER</x:v>
      </x:c>
      <x:c r="D150" s="17" t="str">
        <x:v>Unresolved</x:v>
      </x:c>
      <x:c r="E150" s="17" t="str">
        <x:v>Not resolved to ultimate owner</x:v>
      </x:c>
      <x:c r="F150" s="17" t="str">
        <x:v>Unresolved</x:v>
      </x:c>
      <x:c r="G150" s="17" t="str"/>
      <x:c r="H150" s="17" t="str"/>
      <x:c r="I150" s="17" t="str">
        <x:v>No inference from legal name or responsible-party contact to beneficial ownership.</x:v>
      </x:c>
      <x:c r="J150" s="17" t="str">
        <x:v>GRAY</x:v>
      </x:c>
      <x:c r="K150" s="17" t="str">
        <x:v>GRAY</x:v>
      </x:c>
      <x:c r="L150" s="17" t="str"/>
      <x:c r="M150" s="17" t="str">
        <x:v>REYNOLDS JACOBS FAMILY LIMITED PARTNERSHIP</x:v>
      </x:c>
      <x:c r="N150" s="17" t="str"/>
      <x:c r="O150" s="17" t="str">
        <x:v>Not established by registry; no active-status field</x:v>
      </x:c>
      <x:c r="P150" s="17"/>
      <x:c r="Q150" s="17" t="n">
        <x:v>1</x:v>
      </x:c>
      <x:c r="R150" s="18" t="d">
        <x:v>2026-10-07T00:00:00.000Z</x:v>
      </x:c>
      <x:c r="S150" s="18" t="d">
        <x:v>2026-10-30T00:00:00.000Z</x:v>
      </x:c>
      <x:c r="T150" s="17" t="str"/>
      <x:c r="U150" s="17" t="str"/>
      <x:c r="V150" s="17" t="str">
        <x:v>OWN01</x:v>
      </x:c>
      <x:c r="W150" s="17" t="str">
        <x:v>https://data.texas.gov/dataset/Public-Utility-Commission-of-Texas-Water-and-Sewer/auk8-env9</x:v>
      </x:c>
    </x:row>
    <x:row r="151" ht="46" customHeight="1">
      <x:c r="A151" s="17" t="str">
        <x:v>12466</x:v>
      </x:c>
      <x:c r="B151" s="17" t="str">
        <x:v>water</x:v>
      </x:c>
      <x:c r="C151" s="17" t="str">
        <x:v>WAYNEWOOD PLACE CIVIC</x:v>
      </x:c>
      <x:c r="D151" s="17" t="str">
        <x:v>Unresolved</x:v>
      </x:c>
      <x:c r="E151" s="17" t="str">
        <x:v>Not resolved to ultimate owner</x:v>
      </x:c>
      <x:c r="F151" s="17" t="str">
        <x:v>Unresolved</x:v>
      </x:c>
      <x:c r="G151" s="17" t="str"/>
      <x:c r="H151" s="17" t="str"/>
      <x:c r="I151" s="17" t="str">
        <x:v>No inference from legal name or responsible-party contact to beneficial ownership.</x:v>
      </x:c>
      <x:c r="J151" s="17" t="str">
        <x:v>HARRIS</x:v>
      </x:c>
      <x:c r="K151" s="17" t="str">
        <x:v>HARRIS</x:v>
      </x:c>
      <x:c r="L151" s="17" t="str"/>
      <x:c r="M151" s="17" t="str">
        <x:v>WAYNEWOOD PLACE CIVIC ASSOCIATION</x:v>
      </x:c>
      <x:c r="N151" s="17" t="str"/>
      <x:c r="O151" s="17" t="str">
        <x:v>Not established by registry; no active-status field</x:v>
      </x:c>
      <x:c r="P151" s="17"/>
      <x:c r="Q151" s="17" t="n">
        <x:v>1</x:v>
      </x:c>
      <x:c r="R151" s="18" t="d">
        <x:v>2026-10-07T00:00:00.000Z</x:v>
      </x:c>
      <x:c r="S151" s="18" t="d">
        <x:v>2026-10-30T00:00:00.000Z</x:v>
      </x:c>
      <x:c r="T151" s="17" t="str"/>
      <x:c r="U151" s="17" t="str"/>
      <x:c r="V151" s="17" t="str">
        <x:v>OWN01</x:v>
      </x:c>
      <x:c r="W151" s="17" t="str">
        <x:v>https://data.texas.gov/dataset/Public-Utility-Commission-of-Texas-Water-and-Sewer/auk8-env9</x:v>
      </x:c>
    </x:row>
    <x:row r="152" ht="46" customHeight="1">
      <x:c r="A152" s="17" t="str">
        <x:v>12474</x:v>
      </x:c>
      <x:c r="B152" s="17" t="str">
        <x:v>water</x:v>
      </x:c>
      <x:c r="C152" s="17" t="str">
        <x:v>WOODLAND ACRES PROPERTY</x:v>
      </x:c>
      <x:c r="D152" s="17" t="str">
        <x:v>Unresolved</x:v>
      </x:c>
      <x:c r="E152" s="17" t="str">
        <x:v>Not resolved to ultimate owner</x:v>
      </x:c>
      <x:c r="F152" s="17" t="str">
        <x:v>Unresolved</x:v>
      </x:c>
      <x:c r="G152" s="17" t="str"/>
      <x:c r="H152" s="17" t="str"/>
      <x:c r="I152" s="17" t="str">
        <x:v>No inference from legal name or responsible-party contact to beneficial ownership.</x:v>
      </x:c>
      <x:c r="J152" s="17" t="str">
        <x:v>LAMPASAS</x:v>
      </x:c>
      <x:c r="K152" s="17" t="str">
        <x:v>LAMPASAS</x:v>
      </x:c>
      <x:c r="L152" s="17" t="str"/>
      <x:c r="M152" s="17" t="str">
        <x:v>WOODLAND ACRES PROPERTY OWNERS ASSOCIATION</x:v>
      </x:c>
      <x:c r="N152" s="17" t="str"/>
      <x:c r="O152" s="17" t="str">
        <x:v>Not established by registry; no active-status field</x:v>
      </x:c>
      <x:c r="P152" s="17"/>
      <x:c r="Q152" s="17" t="n">
        <x:v>1</x:v>
      </x:c>
      <x:c r="R152" s="18" t="d">
        <x:v>2026-10-07T00:00:00.000Z</x:v>
      </x:c>
      <x:c r="S152" s="18" t="d">
        <x:v>2026-10-30T00:00:00.000Z</x:v>
      </x:c>
      <x:c r="T152" s="17" t="str"/>
      <x:c r="U152" s="17" t="str"/>
      <x:c r="V152" s="17" t="str">
        <x:v>OWN01</x:v>
      </x:c>
      <x:c r="W152" s="17" t="str">
        <x:v>https://data.texas.gov/dataset/Public-Utility-Commission-of-Texas-Water-and-Sewer/auk8-env9</x:v>
      </x:c>
    </x:row>
    <x:row r="153" ht="46" customHeight="1">
      <x:c r="A153" s="17" t="str">
        <x:v>12475</x:v>
      </x:c>
      <x:c r="B153" s="17" t="str">
        <x:v>water</x:v>
      </x:c>
      <x:c r="C153" s="17" t="str">
        <x:v>WALNUT RIDGE ESTATES WATER SYSTEM</x:v>
      </x:c>
      <x:c r="D153" s="17" t="str">
        <x:v>Unresolved</x:v>
      </x:c>
      <x:c r="E153" s="17" t="str">
        <x:v>Not resolved to ultimate owner</x:v>
      </x:c>
      <x:c r="F153" s="17" t="str">
        <x:v>Unresolved</x:v>
      </x:c>
      <x:c r="G153" s="17" t="str"/>
      <x:c r="H153" s="17" t="str"/>
      <x:c r="I153" s="17" t="str">
        <x:v>No inference from legal name or responsible-party contact to beneficial ownership.</x:v>
      </x:c>
      <x:c r="J153" s="17" t="str">
        <x:v>ANGELINA</x:v>
      </x:c>
      <x:c r="K153" s="17" t="str">
        <x:v>ANGELINA</x:v>
      </x:c>
      <x:c r="L153" s="17" t="str"/>
      <x:c r="M153" s="17" t="str"/>
      <x:c r="N153" s="17" t="str"/>
      <x:c r="O153" s="17" t="str">
        <x:v>Not established by registry; no active-status field</x:v>
      </x:c>
      <x:c r="P153" s="17"/>
      <x:c r="Q153" s="17" t="n">
        <x:v>1</x:v>
      </x:c>
      <x:c r="R153" s="18" t="d">
        <x:v>2026-10-07T00:00:00.000Z</x:v>
      </x:c>
      <x:c r="S153" s="18" t="d">
        <x:v>2026-10-30T00:00:00.000Z</x:v>
      </x:c>
      <x:c r="T153" s="17" t="str"/>
      <x:c r="U153" s="17" t="str"/>
      <x:c r="V153" s="17" t="str">
        <x:v>OWN01</x:v>
      </x:c>
      <x:c r="W153" s="17" t="str">
        <x:v>https://data.texas.gov/dataset/Public-Utility-Commission-of-Texas-Water-and-Sewer/auk8-env9</x:v>
      </x:c>
    </x:row>
    <x:row r="154" ht="46" customHeight="1">
      <x:c r="A154" s="17" t="str">
        <x:v>12481</x:v>
      </x:c>
      <x:c r="B154" s="17" t="str">
        <x:v>water</x:v>
      </x:c>
      <x:c r="C154" s="17" t="str">
        <x:v>QUALITY WATER OF EAST TEXAS</x:v>
      </x:c>
      <x:c r="D154" s="17" t="str">
        <x:v>Unresolved</x:v>
      </x:c>
      <x:c r="E154" s="17" t="str">
        <x:v>Not resolved to ultimate owner</x:v>
      </x:c>
      <x:c r="F154" s="17" t="str">
        <x:v>Unresolved</x:v>
      </x:c>
      <x:c r="G154" s="17" t="str"/>
      <x:c r="H154" s="17" t="str"/>
      <x:c r="I154" s="17" t="str">
        <x:v>No inference from legal name or responsible-party contact to beneficial ownership.</x:v>
      </x:c>
      <x:c r="J154" s="17" t="str">
        <x:v>VAN ZANDT</x:v>
      </x:c>
      <x:c r="K154" s="17" t="str">
        <x:v>VAN ZANDT</x:v>
      </x:c>
      <x:c r="L154" s="17" t="str"/>
      <x:c r="M154" s="17" t="str">
        <x:v>CHAMBERS &amp; PHILLIPS</x:v>
      </x:c>
      <x:c r="N154" s="17" t="str"/>
      <x:c r="O154" s="17" t="str">
        <x:v>Not established by registry; no active-status field</x:v>
      </x:c>
      <x:c r="P154" s="17"/>
      <x:c r="Q154" s="17" t="n">
        <x:v>1</x:v>
      </x:c>
      <x:c r="R154" s="18" t="d">
        <x:v>2026-10-07T00:00:00.000Z</x:v>
      </x:c>
      <x:c r="S154" s="18" t="d">
        <x:v>2026-10-30T00:00:00.000Z</x:v>
      </x:c>
      <x:c r="T154" s="17" t="str"/>
      <x:c r="U154" s="17" t="str"/>
      <x:c r="V154" s="17" t="str">
        <x:v>OWN01</x:v>
      </x:c>
      <x:c r="W154" s="17" t="str">
        <x:v>https://data.texas.gov/dataset/Public-Utility-Commission-of-Texas-Water-and-Sewer/auk8-env9</x:v>
      </x:c>
    </x:row>
    <x:row r="155" ht="46" customHeight="1">
      <x:c r="A155" s="17" t="str">
        <x:v>12487</x:v>
      </x:c>
      <x:c r="B155" s="17" t="str">
        <x:v>water</x:v>
      </x:c>
      <x:c r="C155" s="17" t="str">
        <x:v>TWIN LAKES CLUB</x:v>
      </x:c>
      <x:c r="D155" s="17" t="str">
        <x:v>Unresolved</x:v>
      </x:c>
      <x:c r="E155" s="17" t="str">
        <x:v>Not resolved to ultimate owner</x:v>
      </x:c>
      <x:c r="F155" s="17" t="str">
        <x:v>Unresolved</x:v>
      </x:c>
      <x:c r="G155" s="17" t="str"/>
      <x:c r="H155" s="17" t="str"/>
      <x:c r="I155" s="17" t="str">
        <x:v>No inference from legal name or responsible-party contact to beneficial ownership.</x:v>
      </x:c>
      <x:c r="J155" s="17" t="str">
        <x:v>BRAZORIA</x:v>
      </x:c>
      <x:c r="K155" s="17" t="str">
        <x:v>BRAZORIA</x:v>
      </x:c>
      <x:c r="L155" s="17" t="str"/>
      <x:c r="M155" s="17" t="str">
        <x:v>TWIN LAKES CLUB INC</x:v>
      </x:c>
      <x:c r="N155" s="17" t="str"/>
      <x:c r="O155" s="17" t="str">
        <x:v>Not established by registry; no active-status field</x:v>
      </x:c>
      <x:c r="P155" s="17"/>
      <x:c r="Q155" s="17" t="n">
        <x:v>1</x:v>
      </x:c>
      <x:c r="R155" s="18" t="d">
        <x:v>2026-10-07T00:00:00.000Z</x:v>
      </x:c>
      <x:c r="S155" s="18" t="d">
        <x:v>2026-10-30T00:00:00.000Z</x:v>
      </x:c>
      <x:c r="T155" s="17" t="str"/>
      <x:c r="U155" s="17" t="str"/>
      <x:c r="V155" s="17" t="str">
        <x:v>OWN01</x:v>
      </x:c>
      <x:c r="W155" s="17" t="str">
        <x:v>https://data.texas.gov/dataset/Public-Utility-Commission-of-Texas-Water-and-Sewer/auk8-env9</x:v>
      </x:c>
    </x:row>
    <x:row r="156" ht="46" customHeight="1">
      <x:c r="A156" s="17" t="str">
        <x:v>12503</x:v>
      </x:c>
      <x:c r="B156" s="17" t="str">
        <x:v>water</x:v>
      </x:c>
      <x:c r="C156" s="17" t="str">
        <x:v>LAST RESORT PROPERTIES</x:v>
      </x:c>
      <x:c r="D156" s="17" t="str">
        <x:v>Unresolved</x:v>
      </x:c>
      <x:c r="E156" s="17" t="str">
        <x:v>Not resolved to ultimate owner</x:v>
      </x:c>
      <x:c r="F156" s="17" t="str">
        <x:v>Unresolved</x:v>
      </x:c>
      <x:c r="G156" s="17" t="str"/>
      <x:c r="H156" s="17" t="str"/>
      <x:c r="I156" s="17" t="str">
        <x:v>No inference from legal name or responsible-party contact to beneficial ownership.</x:v>
      </x:c>
      <x:c r="J156" s="17" t="str">
        <x:v>DENTON</x:v>
      </x:c>
      <x:c r="K156" s="17" t="str">
        <x:v>DENTON</x:v>
      </x:c>
      <x:c r="L156" s="17" t="str"/>
      <x:c r="M156" s="17" t="str">
        <x:v>LAST RESORT PROPERTIES</x:v>
      </x:c>
      <x:c r="N156" s="17" t="str"/>
      <x:c r="O156" s="17" t="str">
        <x:v>Not established by registry; no active-status field</x:v>
      </x:c>
      <x:c r="P156" s="17"/>
      <x:c r="Q156" s="17" t="n">
        <x:v>1</x:v>
      </x:c>
      <x:c r="R156" s="18" t="d">
        <x:v>2026-10-07T00:00:00.000Z</x:v>
      </x:c>
      <x:c r="S156" s="18" t="d">
        <x:v>2026-10-30T00:00:00.000Z</x:v>
      </x:c>
      <x:c r="T156" s="17" t="str"/>
      <x:c r="U156" s="17" t="str"/>
      <x:c r="V156" s="17" t="str">
        <x:v>OWN01</x:v>
      </x:c>
      <x:c r="W156" s="17" t="str">
        <x:v>https://data.texas.gov/dataset/Public-Utility-Commission-of-Texas-Water-and-Sewer/auk8-env9</x:v>
      </x:c>
    </x:row>
    <x:row r="157" ht="46" customHeight="1">
      <x:c r="A157" s="17" t="str">
        <x:v>12504</x:v>
      </x:c>
      <x:c r="B157" s="17" t="str">
        <x:v>water</x:v>
      </x:c>
      <x:c r="C157" s="17" t="str">
        <x:v>BUCKEYE KNOLL</x:v>
      </x:c>
      <x:c r="D157" s="17" t="str">
        <x:v>Unresolved</x:v>
      </x:c>
      <x:c r="E157" s="17" t="str">
        <x:v>Not resolved to ultimate owner</x:v>
      </x:c>
      <x:c r="F157" s="17" t="str">
        <x:v>Unresolved</x:v>
      </x:c>
      <x:c r="G157" s="17" t="str"/>
      <x:c r="H157" s="17" t="str"/>
      <x:c r="I157" s="17" t="str">
        <x:v>No inference from legal name or responsible-party contact to beneficial ownership.</x:v>
      </x:c>
      <x:c r="J157" s="17" t="str">
        <x:v>LIVE OAK</x:v>
      </x:c>
      <x:c r="K157" s="17" t="str">
        <x:v>LIVE OAK</x:v>
      </x:c>
      <x:c r="L157" s="17" t="str"/>
      <x:c r="M157" s="17" t="str">
        <x:v>BUCKEYE KNOLL INC</x:v>
      </x:c>
      <x:c r="N157" s="17" t="str"/>
      <x:c r="O157" s="17" t="str">
        <x:v>Not established by registry; no active-status field</x:v>
      </x:c>
      <x:c r="P157" s="17"/>
      <x:c r="Q157" s="17" t="n">
        <x:v>1</x:v>
      </x:c>
      <x:c r="R157" s="18" t="d">
        <x:v>2026-10-07T00:00:00.000Z</x:v>
      </x:c>
      <x:c r="S157" s="18" t="d">
        <x:v>2026-10-30T00:00:00.000Z</x:v>
      </x:c>
      <x:c r="T157" s="17" t="str"/>
      <x:c r="U157" s="17" t="str"/>
      <x:c r="V157" s="17" t="str">
        <x:v>OWN01</x:v>
      </x:c>
      <x:c r="W157" s="17" t="str">
        <x:v>https://data.texas.gov/dataset/Public-Utility-Commission-of-Texas-Water-and-Sewer/auk8-env9</x:v>
      </x:c>
    </x:row>
    <x:row r="158" ht="46" customHeight="1">
      <x:c r="A158" s="17" t="str">
        <x:v>12509</x:v>
      </x:c>
      <x:c r="B158" s="17" t="str">
        <x:v>water</x:v>
      </x:c>
      <x:c r="C158" s="17" t="str">
        <x:v>FRONTIER WATER</x:v>
      </x:c>
      <x:c r="D158" s="17" t="str">
        <x:v>Unresolved</x:v>
      </x:c>
      <x:c r="E158" s="17" t="str">
        <x:v>Not resolved to ultimate owner</x:v>
      </x:c>
      <x:c r="F158" s="17" t="str">
        <x:v>Unresolved</x:v>
      </x:c>
      <x:c r="G158" s="17" t="str"/>
      <x:c r="H158" s="17" t="str"/>
      <x:c r="I158" s="17" t="str">
        <x:v>No inference from legal name or responsible-party contact to beneficial ownership.</x:v>
      </x:c>
      <x:c r="J158" s="17" t="str">
        <x:v>BRAZORIA</x:v>
      </x:c>
      <x:c r="K158" s="17" t="str">
        <x:v>BRAZORIA</x:v>
      </x:c>
      <x:c r="L158" s="17" t="str"/>
      <x:c r="M158" s="17" t="str"/>
      <x:c r="N158" s="17" t="str"/>
      <x:c r="O158" s="17" t="str">
        <x:v>Not established by registry; no active-status field</x:v>
      </x:c>
      <x:c r="P158" s="17"/>
      <x:c r="Q158" s="17" t="n">
        <x:v>1</x:v>
      </x:c>
      <x:c r="R158" s="18" t="d">
        <x:v>2026-10-07T00:00:00.000Z</x:v>
      </x:c>
      <x:c r="S158" s="18" t="d">
        <x:v>2026-10-30T00:00:00.000Z</x:v>
      </x:c>
      <x:c r="T158" s="17" t="str"/>
      <x:c r="U158" s="17" t="str"/>
      <x:c r="V158" s="17" t="str">
        <x:v>OWN01</x:v>
      </x:c>
      <x:c r="W158" s="17" t="str">
        <x:v>https://data.texas.gov/dataset/Public-Utility-Commission-of-Texas-Water-and-Sewer/auk8-env9</x:v>
      </x:c>
    </x:row>
    <x:row r="159" ht="46" customHeight="1">
      <x:c r="A159" s="17" t="str">
        <x:v>12517</x:v>
      </x:c>
      <x:c r="B159" s="17" t="str">
        <x:v>water</x:v>
      </x:c>
      <x:c r="C159" s="17" t="str">
        <x:v>DOBIE LANE SOUTH OA</x:v>
      </x:c>
      <x:c r="D159" s="17" t="str">
        <x:v>Unresolved</x:v>
      </x:c>
      <x:c r="E159" s="17" t="str">
        <x:v>Not resolved to ultimate owner</x:v>
      </x:c>
      <x:c r="F159" s="17" t="str">
        <x:v>Unresolved</x:v>
      </x:c>
      <x:c r="G159" s="17" t="str"/>
      <x:c r="H159" s="17" t="str"/>
      <x:c r="I159" s="17" t="str">
        <x:v>No inference from legal name or responsible-party contact to beneficial ownership.</x:v>
      </x:c>
      <x:c r="J159" s="17" t="str">
        <x:v>HAYS</x:v>
      </x:c>
      <x:c r="K159" s="17" t="str">
        <x:v>HAYS</x:v>
      </x:c>
      <x:c r="L159" s="17" t="str"/>
      <x:c r="M159" s="17" t="str">
        <x:v>DOBIE LANE SOUTH OWNERS ASSOCIATION INC</x:v>
      </x:c>
      <x:c r="N159" s="17" t="str"/>
      <x:c r="O159" s="17" t="str">
        <x:v>Not established by registry; no active-status field</x:v>
      </x:c>
      <x:c r="P159" s="17"/>
      <x:c r="Q159" s="17" t="n">
        <x:v>1</x:v>
      </x:c>
      <x:c r="R159" s="18" t="d">
        <x:v>2026-10-07T00:00:00.000Z</x:v>
      </x:c>
      <x:c r="S159" s="18" t="d">
        <x:v>2026-10-30T00:00:00.000Z</x:v>
      </x:c>
      <x:c r="T159" s="17" t="str"/>
      <x:c r="U159" s="17" t="str"/>
      <x:c r="V159" s="17" t="str">
        <x:v>OWN01</x:v>
      </x:c>
      <x:c r="W159" s="17" t="str">
        <x:v>https://data.texas.gov/dataset/Public-Utility-Commission-of-Texas-Water-and-Sewer/auk8-env9</x:v>
      </x:c>
    </x:row>
    <x:row r="160" ht="46" customHeight="1">
      <x:c r="A160" s="17" t="str">
        <x:v>12518</x:v>
      </x:c>
      <x:c r="B160" s="17" t="str">
        <x:v>water</x:v>
      </x:c>
      <x:c r="C160" s="17" t="str">
        <x:v>THE LAKEVILLE POA</x:v>
      </x:c>
      <x:c r="D160" s="17" t="str">
        <x:v>Unresolved</x:v>
      </x:c>
      <x:c r="E160" s="17" t="str">
        <x:v>Not resolved to ultimate owner</x:v>
      </x:c>
      <x:c r="F160" s="17" t="str">
        <x:v>Unresolved</x:v>
      </x:c>
      <x:c r="G160" s="17" t="str"/>
      <x:c r="H160" s="17" t="str"/>
      <x:c r="I160" s="17" t="str">
        <x:v>No inference from legal name or responsible-party contact to beneficial ownership.</x:v>
      </x:c>
      <x:c r="J160" s="17" t="str">
        <x:v>HARRIS, SABINE</x:v>
      </x:c>
      <x:c r="K160" s="17" t="str">
        <x:v>HARRIS</x:v>
      </x:c>
      <x:c r="L160" s="17" t="str"/>
      <x:c r="M160" s="17" t="str">
        <x:v>THE LAKEVILLE PROPERTY OWNERS ASSOCIATION</x:v>
      </x:c>
      <x:c r="N160" s="17" t="str"/>
      <x:c r="O160" s="17" t="str">
        <x:v>Not established by registry; no active-status field</x:v>
      </x:c>
      <x:c r="P160" s="17"/>
      <x:c r="Q160" s="17" t="n">
        <x:v>1</x:v>
      </x:c>
      <x:c r="R160" s="18" t="d">
        <x:v>2026-10-07T00:00:00.000Z</x:v>
      </x:c>
      <x:c r="S160" s="18" t="d">
        <x:v>2026-10-30T00:00:00.000Z</x:v>
      </x:c>
      <x:c r="T160" s="17" t="str"/>
      <x:c r="U160" s="17" t="str"/>
      <x:c r="V160" s="17" t="str">
        <x:v>OWN01</x:v>
      </x:c>
      <x:c r="W160" s="17" t="str">
        <x:v>https://data.texas.gov/dataset/Public-Utility-Commission-of-Texas-Water-and-Sewer/auk8-env9</x:v>
      </x:c>
    </x:row>
    <x:row r="161" ht="46" customHeight="1">
      <x:c r="A161" s="17" t="str">
        <x:v>12527</x:v>
      </x:c>
      <x:c r="B161" s="17" t="str">
        <x:v>water</x:v>
      </x:c>
      <x:c r="C161" s="17" t="str">
        <x:v>PORT ALTO HOA DISTRICT 1</x:v>
      </x:c>
      <x:c r="D161" s="17" t="str">
        <x:v>Unresolved</x:v>
      </x:c>
      <x:c r="E161" s="17" t="str">
        <x:v>Not resolved to ultimate owner</x:v>
      </x:c>
      <x:c r="F161" s="17" t="str">
        <x:v>Unresolved</x:v>
      </x:c>
      <x:c r="G161" s="17" t="str"/>
      <x:c r="H161" s="17" t="str"/>
      <x:c r="I161" s="17" t="str">
        <x:v>No inference from legal name or responsible-party contact to beneficial ownership.</x:v>
      </x:c>
      <x:c r="J161" s="17" t="str">
        <x:v>CALHOUN</x:v>
      </x:c>
      <x:c r="K161" s="17" t="str">
        <x:v>CALHOUN</x:v>
      </x:c>
      <x:c r="L161" s="17" t="str"/>
      <x:c r="M161" s="17" t="str">
        <x:v>PORT ALTO HOMEOWNERS ASSOCIATION DISTRICT 1 INC</x:v>
      </x:c>
      <x:c r="N161" s="17" t="str"/>
      <x:c r="O161" s="17" t="str">
        <x:v>Not established by registry; no active-status field</x:v>
      </x:c>
      <x:c r="P161" s="17"/>
      <x:c r="Q161" s="17" t="n">
        <x:v>1</x:v>
      </x:c>
      <x:c r="R161" s="18" t="d">
        <x:v>2026-10-07T00:00:00.000Z</x:v>
      </x:c>
      <x:c r="S161" s="18" t="d">
        <x:v>2026-10-30T00:00:00.000Z</x:v>
      </x:c>
      <x:c r="T161" s="17" t="str"/>
      <x:c r="U161" s="17" t="str"/>
      <x:c r="V161" s="17" t="str">
        <x:v>OWN01</x:v>
      </x:c>
      <x:c r="W161" s="17" t="str">
        <x:v>https://data.texas.gov/dataset/Public-Utility-Commission-of-Texas-Water-and-Sewer/auk8-env9</x:v>
      </x:c>
    </x:row>
    <x:row r="162" ht="46" customHeight="1">
      <x:c r="A162" s="17" t="str">
        <x:v>12528</x:v>
      </x:c>
      <x:c r="B162" s="17" t="str">
        <x:v>water</x:v>
      </x:c>
      <x:c r="C162" s="17" t="str">
        <x:v>MEACHEN MEADOWS SUBDIVISION WATER SYSTEM</x:v>
      </x:c>
      <x:c r="D162" s="17" t="str">
        <x:v>Unresolved</x:v>
      </x:c>
      <x:c r="E162" s="17" t="str">
        <x:v>Not resolved to ultimate owner</x:v>
      </x:c>
      <x:c r="F162" s="17" t="str">
        <x:v>Unresolved</x:v>
      </x:c>
      <x:c r="G162" s="17" t="str"/>
      <x:c r="H162" s="17" t="str"/>
      <x:c r="I162" s="17" t="str">
        <x:v>No inference from legal name or responsible-party contact to beneficial ownership.</x:v>
      </x:c>
      <x:c r="J162" s="17" t="str">
        <x:v>MONTGOMERY</x:v>
      </x:c>
      <x:c r="K162" s="17" t="str">
        <x:v>MONTGOMERY</x:v>
      </x:c>
      <x:c r="L162" s="17" t="str"/>
      <x:c r="M162" s="17" t="str">
        <x:v>MEACHEN MEADOWS SUBDIVISION WATER SYSTEM</x:v>
      </x:c>
      <x:c r="N162" s="17" t="str"/>
      <x:c r="O162" s="17" t="str">
        <x:v>Not established by registry; no active-status field</x:v>
      </x:c>
      <x:c r="P162" s="17"/>
      <x:c r="Q162" s="17" t="n">
        <x:v>1</x:v>
      </x:c>
      <x:c r="R162" s="18" t="d">
        <x:v>2026-10-07T00:00:00.000Z</x:v>
      </x:c>
      <x:c r="S162" s="18" t="d">
        <x:v>2026-10-30T00:00:00.000Z</x:v>
      </x:c>
      <x:c r="T162" s="17" t="str"/>
      <x:c r="U162" s="17" t="str"/>
      <x:c r="V162" s="17" t="str">
        <x:v>OWN01</x:v>
      </x:c>
      <x:c r="W162" s="17" t="str">
        <x:v>https://data.texas.gov/dataset/Public-Utility-Commission-of-Texas-Water-and-Sewer/auk8-env9</x:v>
      </x:c>
    </x:row>
    <x:row r="163" ht="46" customHeight="1">
      <x:c r="A163" s="17" t="str">
        <x:v>12541</x:v>
      </x:c>
      <x:c r="B163" s="17" t="str">
        <x:v>water</x:v>
      </x:c>
      <x:c r="C163" s="17" t="str">
        <x:v>THE BAY PLACE</x:v>
      </x:c>
      <x:c r="D163" s="17" t="str">
        <x:v>Unresolved</x:v>
      </x:c>
      <x:c r="E163" s="17" t="str">
        <x:v>Not resolved to ultimate owner</x:v>
      </x:c>
      <x:c r="F163" s="17" t="str">
        <x:v>Unresolved</x:v>
      </x:c>
      <x:c r="G163" s="17" t="str"/>
      <x:c r="H163" s="17" t="str"/>
      <x:c r="I163" s="17" t="str">
        <x:v>No inference from legal name or responsible-party contact to beneficial ownership.</x:v>
      </x:c>
      <x:c r="J163" s="17" t="str">
        <x:v>CHAMBERS</x:v>
      </x:c>
      <x:c r="K163" s="17" t="str">
        <x:v>CHAMBERS</x:v>
      </x:c>
      <x:c r="L163" s="17" t="str"/>
      <x:c r="M163" s="17" t="str">
        <x:v>THE BAY PLACE PROPERTY OWNERS ASSOCIATION INC</x:v>
      </x:c>
      <x:c r="N163" s="17" t="str"/>
      <x:c r="O163" s="17" t="str">
        <x:v>Not established by registry; no active-status field</x:v>
      </x:c>
      <x:c r="P163" s="17"/>
      <x:c r="Q163" s="17" t="n">
        <x:v>1</x:v>
      </x:c>
      <x:c r="R163" s="18" t="d">
        <x:v>2026-10-07T00:00:00.000Z</x:v>
      </x:c>
      <x:c r="S163" s="18" t="d">
        <x:v>2026-10-30T00:00:00.000Z</x:v>
      </x:c>
      <x:c r="T163" s="17" t="str"/>
      <x:c r="U163" s="17" t="str"/>
      <x:c r="V163" s="17" t="str">
        <x:v>OWN01</x:v>
      </x:c>
      <x:c r="W163" s="17" t="str">
        <x:v>https://data.texas.gov/dataset/Public-Utility-Commission-of-Texas-Water-and-Sewer/auk8-env9</x:v>
      </x:c>
    </x:row>
    <x:row r="164" ht="46" customHeight="1">
      <x:c r="A164" s="17" t="str">
        <x:v>12549</x:v>
      </x:c>
      <x:c r="B164" s="17" t="str">
        <x:v>water</x:v>
      </x:c>
      <x:c r="C164" s="17" t="str">
        <x:v>FM 1489 TRIANGLE</x:v>
      </x:c>
      <x:c r="D164" s="17" t="str">
        <x:v>Unresolved</x:v>
      </x:c>
      <x:c r="E164" s="17" t="str">
        <x:v>Not resolved to ultimate owner</x:v>
      </x:c>
      <x:c r="F164" s="17" t="str">
        <x:v>Unresolved</x:v>
      </x:c>
      <x:c r="G164" s="17" t="str"/>
      <x:c r="H164" s="17" t="str"/>
      <x:c r="I164" s="17" t="str">
        <x:v>No inference from legal name or responsible-party contact to beneficial ownership.</x:v>
      </x:c>
      <x:c r="J164" s="17" t="str">
        <x:v>FORT BEND</x:v>
      </x:c>
      <x:c r="K164" s="17" t="str">
        <x:v>FORT BEND</x:v>
      </x:c>
      <x:c r="L164" s="17" t="str"/>
      <x:c r="M164" s="17" t="str">
        <x:v>FM 1489 TRIANGLE INC</x:v>
      </x:c>
      <x:c r="N164" s="17" t="str"/>
      <x:c r="O164" s="17" t="str">
        <x:v>Not established by registry; no active-status field</x:v>
      </x:c>
      <x:c r="P164" s="17"/>
      <x:c r="Q164" s="17" t="n">
        <x:v>1</x:v>
      </x:c>
      <x:c r="R164" s="18" t="d">
        <x:v>2026-10-07T00:00:00.000Z</x:v>
      </x:c>
      <x:c r="S164" s="18" t="d">
        <x:v>2026-10-30T00:00:00.000Z</x:v>
      </x:c>
      <x:c r="T164" s="17" t="str"/>
      <x:c r="U164" s="17" t="str"/>
      <x:c r="V164" s="17" t="str">
        <x:v>OWN01</x:v>
      </x:c>
      <x:c r="W164" s="17" t="str">
        <x:v>https://data.texas.gov/dataset/Public-Utility-Commission-of-Texas-Water-and-Sewer/auk8-env9</x:v>
      </x:c>
    </x:row>
    <x:row r="165" ht="46" customHeight="1">
      <x:c r="A165" s="17" t="str">
        <x:v>12553</x:v>
      </x:c>
      <x:c r="B165" s="17" t="str">
        <x:v>water</x:v>
      </x:c>
      <x:c r="C165" s="17" t="str">
        <x:v>BILL BROWN AND LEO JANOWSKI</x:v>
      </x:c>
      <x:c r="D165" s="17" t="str">
        <x:v>Unresolved</x:v>
      </x:c>
      <x:c r="E165" s="17" t="str">
        <x:v>Not resolved to ultimate owner</x:v>
      </x:c>
      <x:c r="F165" s="17" t="str">
        <x:v>Unresolved</x:v>
      </x:c>
      <x:c r="G165" s="17" t="str"/>
      <x:c r="H165" s="17" t="str"/>
      <x:c r="I165" s="17" t="str">
        <x:v>No inference from legal name or responsible-party contact to beneficial ownership.</x:v>
      </x:c>
      <x:c r="J165" s="17" t="str">
        <x:v>HENDERSON</x:v>
      </x:c>
      <x:c r="K165" s="17" t="str">
        <x:v>HENDERSON</x:v>
      </x:c>
      <x:c r="L165" s="17" t="str">
        <x:v>ECHO HILL POA WATER SYSTEM</x:v>
      </x:c>
      <x:c r="M165" s="17" t="str">
        <x:v>ECHO HILLS POA WATER SYSTEM</x:v>
      </x:c>
      <x:c r="N165" s="17" t="str"/>
      <x:c r="O165" s="17" t="str">
        <x:v>Not established by registry; no active-status field</x:v>
      </x:c>
      <x:c r="P165" s="17"/>
      <x:c r="Q165" s="17" t="n">
        <x:v>1</x:v>
      </x:c>
      <x:c r="R165" s="18" t="d">
        <x:v>2026-10-07T00:00:00.000Z</x:v>
      </x:c>
      <x:c r="S165" s="18" t="d">
        <x:v>2026-10-30T00:00:00.000Z</x:v>
      </x:c>
      <x:c r="T165" s="17" t="str"/>
      <x:c r="U165" s="17" t="str"/>
      <x:c r="V165" s="17" t="str">
        <x:v>OWN01</x:v>
      </x:c>
      <x:c r="W165" s="17" t="str">
        <x:v>https://data.texas.gov/dataset/Public-Utility-Commission-of-Texas-Water-and-Sewer/auk8-env9</x:v>
      </x:c>
    </x:row>
    <x:row r="166" ht="46" customHeight="1">
      <x:c r="A166" s="17" t="str">
        <x:v>12556</x:v>
      </x:c>
      <x:c r="B166" s="17" t="str">
        <x:v>water</x:v>
      </x:c>
      <x:c r="C166" s="17" t="str">
        <x:v>SOUTHLAKE PARK SERVICES INC</x:v>
      </x:c>
      <x:c r="D166" s="17" t="str">
        <x:v>Unresolved</x:v>
      </x:c>
      <x:c r="E166" s="17" t="str">
        <x:v>Not resolved to ultimate owner</x:v>
      </x:c>
      <x:c r="F166" s="17" t="str">
        <x:v>Unresolved</x:v>
      </x:c>
      <x:c r="G166" s="17" t="str"/>
      <x:c r="H166" s="17" t="str"/>
      <x:c r="I166" s="17" t="str">
        <x:v>No inference from legal name or responsible-party contact to beneficial ownership.</x:v>
      </x:c>
      <x:c r="J166" s="17" t="str">
        <x:v>DENTON, TARRANT</x:v>
      </x:c>
      <x:c r="K166" s="17" t="str">
        <x:v>TARRANT</x:v>
      </x:c>
      <x:c r="L166" s="17" t="str"/>
      <x:c r="M166" s="17" t="str">
        <x:v>SOUTHLAKE PARK SERVICES INC</x:v>
      </x:c>
      <x:c r="N166" s="17" t="str"/>
      <x:c r="O166" s="17" t="str">
        <x:v>Not established by registry; no active-status field</x:v>
      </x:c>
      <x:c r="P166" s="17"/>
      <x:c r="Q166" s="17" t="n">
        <x:v>1</x:v>
      </x:c>
      <x:c r="R166" s="18" t="d">
        <x:v>2026-10-07T00:00:00.000Z</x:v>
      </x:c>
      <x:c r="S166" s="18" t="d">
        <x:v>2026-10-30T00:00:00.000Z</x:v>
      </x:c>
      <x:c r="T166" s="17" t="str"/>
      <x:c r="U166" s="17" t="str"/>
      <x:c r="V166" s="17" t="str">
        <x:v>OWN01</x:v>
      </x:c>
      <x:c r="W166" s="17" t="str">
        <x:v>https://data.texas.gov/dataset/Public-Utility-Commission-of-Texas-Water-and-Sewer/auk8-env9</x:v>
      </x:c>
    </x:row>
    <x:row r="167" ht="46" customHeight="1">
      <x:c r="A167" s="17" t="str">
        <x:v>12575</x:v>
      </x:c>
      <x:c r="B167" s="17" t="str">
        <x:v>water</x:v>
      </x:c>
      <x:c r="C167" s="17" t="str">
        <x:v>SLICE OF EP</x:v>
      </x:c>
      <x:c r="D167" s="17" t="str">
        <x:v>Unresolved</x:v>
      </x:c>
      <x:c r="E167" s="17" t="str">
        <x:v>Not resolved to ultimate owner</x:v>
      </x:c>
      <x:c r="F167" s="17" t="str">
        <x:v>Unresolved</x:v>
      </x:c>
      <x:c r="G167" s="17" t="str"/>
      <x:c r="H167" s="17" t="str"/>
      <x:c r="I167" s="17" t="str">
        <x:v>No inference from legal name or responsible-party contact to beneficial ownership.</x:v>
      </x:c>
      <x:c r="J167" s="17" t="str">
        <x:v>EL PASO</x:v>
      </x:c>
      <x:c r="K167" s="17" t="str">
        <x:v>EL PASO</x:v>
      </x:c>
      <x:c r="L167" s="17" t="str"/>
      <x:c r="M167" s="17" t="str">
        <x:v>SLICE OF EP LLC</x:v>
      </x:c>
      <x:c r="N167" s="17" t="str"/>
      <x:c r="O167" s="17" t="str">
        <x:v>Not established by registry; no active-status field</x:v>
      </x:c>
      <x:c r="P167" s="17"/>
      <x:c r="Q167" s="17" t="n">
        <x:v>1</x:v>
      </x:c>
      <x:c r="R167" s="18" t="d">
        <x:v>2026-10-07T00:00:00.000Z</x:v>
      </x:c>
      <x:c r="S167" s="18" t="d">
        <x:v>2026-10-30T00:00:00.000Z</x:v>
      </x:c>
      <x:c r="T167" s="17" t="str"/>
      <x:c r="U167" s="17" t="str"/>
      <x:c r="V167" s="17" t="str">
        <x:v>OWN01</x:v>
      </x:c>
      <x:c r="W167" s="17" t="str">
        <x:v>https://data.texas.gov/dataset/Public-Utility-Commission-of-Texas-Water-and-Sewer/auk8-env9</x:v>
      </x:c>
    </x:row>
    <x:row r="168" ht="46" customHeight="1">
      <x:c r="A168" s="17" t="str">
        <x:v>12590</x:v>
      </x:c>
      <x:c r="B168" s="17" t="str">
        <x:v>water</x:v>
      </x:c>
      <x:c r="C168" s="17" t="str">
        <x:v>COUNTRY LIVING APARTMENTS</x:v>
      </x:c>
      <x:c r="D168" s="17" t="str">
        <x:v>Unresolved</x:v>
      </x:c>
      <x:c r="E168" s="17" t="str">
        <x:v>Not resolved to ultimate owner</x:v>
      </x:c>
      <x:c r="F168" s="17" t="str">
        <x:v>Unresolved</x:v>
      </x:c>
      <x:c r="G168" s="17" t="str"/>
      <x:c r="H168" s="17" t="str"/>
      <x:c r="I168" s="17" t="str">
        <x:v>No inference from legal name or responsible-party contact to beneficial ownership.</x:v>
      </x:c>
      <x:c r="J168" s="17" t="str">
        <x:v>HARRIS</x:v>
      </x:c>
      <x:c r="K168" s="17" t="str">
        <x:v>HARRIS</x:v>
      </x:c>
      <x:c r="L168" s="17" t="str"/>
      <x:c r="M168" s="17" t="str">
        <x:v>COUNTRY LIVING APARTMENTS</x:v>
      </x:c>
      <x:c r="N168" s="17" t="str"/>
      <x:c r="O168" s="17" t="str">
        <x:v>Not established by registry; no active-status field</x:v>
      </x:c>
      <x:c r="P168" s="17"/>
      <x:c r="Q168" s="17" t="n">
        <x:v>1</x:v>
      </x:c>
      <x:c r="R168" s="18" t="d">
        <x:v>2026-10-07T00:00:00.000Z</x:v>
      </x:c>
      <x:c r="S168" s="18" t="d">
        <x:v>2026-10-30T00:00:00.000Z</x:v>
      </x:c>
      <x:c r="T168" s="17" t="str"/>
      <x:c r="U168" s="17" t="str"/>
      <x:c r="V168" s="17" t="str">
        <x:v>OWN01</x:v>
      </x:c>
      <x:c r="W168" s="17" t="str">
        <x:v>https://data.texas.gov/dataset/Public-Utility-Commission-of-Texas-Water-and-Sewer/auk8-env9</x:v>
      </x:c>
    </x:row>
    <x:row r="169" ht="46" customHeight="1">
      <x:c r="A169" s="17" t="str">
        <x:v>12606</x:v>
      </x:c>
      <x:c r="B169" s="17" t="str">
        <x:v>water</x:v>
      </x:c>
      <x:c r="C169" s="17" t="str">
        <x:v>FOOTHILLS MOBILE HOME RANCH</x:v>
      </x:c>
      <x:c r="D169" s="17" t="str">
        <x:v>Unresolved</x:v>
      </x:c>
      <x:c r="E169" s="17" t="str">
        <x:v>Not resolved to ultimate owner</x:v>
      </x:c>
      <x:c r="F169" s="17" t="str">
        <x:v>Unresolved</x:v>
      </x:c>
      <x:c r="G169" s="17" t="str"/>
      <x:c r="H169" s="17" t="str"/>
      <x:c r="I169" s="17" t="str">
        <x:v>No inference from legal name or responsible-party contact to beneficial ownership.</x:v>
      </x:c>
      <x:c r="J169" s="17" t="str">
        <x:v>KENDALL</x:v>
      </x:c>
      <x:c r="K169" s="17" t="str">
        <x:v>KENDALL</x:v>
      </x:c>
      <x:c r="L169" s="17" t="str"/>
      <x:c r="M169" s="17" t="str">
        <x:v>FOOTHILLS MOBILE HOME RANCH INC</x:v>
      </x:c>
      <x:c r="N169" s="17" t="str"/>
      <x:c r="O169" s="17" t="str">
        <x:v>Not established by registry; no active-status field</x:v>
      </x:c>
      <x:c r="P169" s="17"/>
      <x:c r="Q169" s="17" t="n">
        <x:v>1</x:v>
      </x:c>
      <x:c r="R169" s="18" t="d">
        <x:v>2026-10-07T00:00:00.000Z</x:v>
      </x:c>
      <x:c r="S169" s="18" t="d">
        <x:v>2026-10-30T00:00:00.000Z</x:v>
      </x:c>
      <x:c r="T169" s="17" t="str"/>
      <x:c r="U169" s="17" t="str"/>
      <x:c r="V169" s="17" t="str">
        <x:v>OWN01</x:v>
      </x:c>
      <x:c r="W169" s="17" t="str">
        <x:v>https://data.texas.gov/dataset/Public-Utility-Commission-of-Texas-Water-and-Sewer/auk8-env9</x:v>
      </x:c>
    </x:row>
    <x:row r="170" ht="46" customHeight="1">
      <x:c r="A170" s="17" t="str">
        <x:v>12611</x:v>
      </x:c>
      <x:c r="B170" s="17" t="str">
        <x:v>water</x:v>
      </x:c>
      <x:c r="C170" s="17" t="str">
        <x:v>SHAN D WATER SUPPLY</x:v>
      </x:c>
      <x:c r="D170" s="17" t="str">
        <x:v>Unresolved</x:v>
      </x:c>
      <x:c r="E170" s="17" t="str">
        <x:v>Not resolved to ultimate owner</x:v>
      </x:c>
      <x:c r="F170" s="17" t="str">
        <x:v>Unresolved</x:v>
      </x:c>
      <x:c r="G170" s="17" t="str"/>
      <x:c r="H170" s="17" t="str"/>
      <x:c r="I170" s="17" t="str">
        <x:v>No inference from legal name or responsible-party contact to beneficial ownership.</x:v>
      </x:c>
      <x:c r="J170" s="17" t="str">
        <x:v>RUSK</x:v>
      </x:c>
      <x:c r="K170" s="17" t="str">
        <x:v>RUSK</x:v>
      </x:c>
      <x:c r="L170" s="17" t="str"/>
      <x:c r="M170" s="17" t="str">
        <x:v>SHAN D WATER SUPPLY</x:v>
      </x:c>
      <x:c r="N170" s="17" t="str"/>
      <x:c r="O170" s="17" t="str">
        <x:v>Not established by registry; no active-status field</x:v>
      </x:c>
      <x:c r="P170" s="17"/>
      <x:c r="Q170" s="17" t="n">
        <x:v>1</x:v>
      </x:c>
      <x:c r="R170" s="18" t="d">
        <x:v>2026-10-07T00:00:00.000Z</x:v>
      </x:c>
      <x:c r="S170" s="18" t="d">
        <x:v>2026-10-30T00:00:00.000Z</x:v>
      </x:c>
      <x:c r="T170" s="17" t="str"/>
      <x:c r="U170" s="17" t="str"/>
      <x:c r="V170" s="17" t="str">
        <x:v>OWN01</x:v>
      </x:c>
      <x:c r="W170" s="17" t="str">
        <x:v>https://data.texas.gov/dataset/Public-Utility-Commission-of-Texas-Water-and-Sewer/auk8-env9</x:v>
      </x:c>
    </x:row>
    <x:row r="171" ht="46" customHeight="1">
      <x:c r="A171" s="17" t="str">
        <x:v>12621</x:v>
      </x:c>
      <x:c r="B171" s="17" t="str">
        <x:v>water</x:v>
      </x:c>
      <x:c r="C171" s="17" t="str">
        <x:v>NORTH WHISPERING MEADOWS WATER</x:v>
      </x:c>
      <x:c r="D171" s="17" t="str">
        <x:v>Unresolved</x:v>
      </x:c>
      <x:c r="E171" s="17" t="str">
        <x:v>Not resolved to ultimate owner</x:v>
      </x:c>
      <x:c r="F171" s="17" t="str">
        <x:v>Unresolved</x:v>
      </x:c>
      <x:c r="G171" s="17" t="str"/>
      <x:c r="H171" s="17" t="str"/>
      <x:c r="I171" s="17" t="str">
        <x:v>No inference from legal name or responsible-party contact to beneficial ownership.</x:v>
      </x:c>
      <x:c r="J171" s="17" t="str">
        <x:v>JOHNSON</x:v>
      </x:c>
      <x:c r="K171" s="17" t="str">
        <x:v>JOHNSON</x:v>
      </x:c>
      <x:c r="L171" s="17" t="str"/>
      <x:c r="M171" s="17" t="str"/>
      <x:c r="N171" s="17" t="str"/>
      <x:c r="O171" s="17" t="str">
        <x:v>Not established by registry; no active-status field</x:v>
      </x:c>
      <x:c r="P171" s="17"/>
      <x:c r="Q171" s="17" t="n">
        <x:v>1</x:v>
      </x:c>
      <x:c r="R171" s="18" t="d">
        <x:v>2026-10-07T00:00:00.000Z</x:v>
      </x:c>
      <x:c r="S171" s="18" t="d">
        <x:v>2026-10-30T00:00:00.000Z</x:v>
      </x:c>
      <x:c r="T171" s="17" t="str"/>
      <x:c r="U171" s="17" t="str"/>
      <x:c r="V171" s="17" t="str">
        <x:v>OWN01</x:v>
      </x:c>
      <x:c r="W171" s="17" t="str">
        <x:v>https://data.texas.gov/dataset/Public-Utility-Commission-of-Texas-Water-and-Sewer/auk8-env9</x:v>
      </x:c>
    </x:row>
    <x:row r="172" ht="46" customHeight="1">
      <x:c r="A172" s="17" t="str">
        <x:v>12631</x:v>
      </x:c>
      <x:c r="B172" s="17" t="str">
        <x:v>water</x:v>
      </x:c>
      <x:c r="C172" s="17" t="str">
        <x:v>SUN N FUN</x:v>
      </x:c>
      <x:c r="D172" s="17" t="str">
        <x:v>Unresolved</x:v>
      </x:c>
      <x:c r="E172" s="17" t="str">
        <x:v>Not resolved to ultimate owner</x:v>
      </x:c>
      <x:c r="F172" s="17" t="str">
        <x:v>Unresolved</x:v>
      </x:c>
      <x:c r="G172" s="17" t="str"/>
      <x:c r="H172" s="17" t="str"/>
      <x:c r="I172" s="17" t="str">
        <x:v>No inference from legal name or responsible-party contact to beneficial ownership.</x:v>
      </x:c>
      <x:c r="J172" s="17" t="str">
        <x:v>ANGELINA</x:v>
      </x:c>
      <x:c r="K172" s="17" t="str">
        <x:v>ANGELINA</x:v>
      </x:c>
      <x:c r="L172" s="17" t="str"/>
      <x:c r="M172" s="17" t="str">
        <x:v>SUN N FUN ASSOCIATION</x:v>
      </x:c>
      <x:c r="N172" s="17" t="str"/>
      <x:c r="O172" s="17" t="str">
        <x:v>Not established by registry; no active-status field</x:v>
      </x:c>
      <x:c r="P172" s="17"/>
      <x:c r="Q172" s="17" t="n">
        <x:v>1</x:v>
      </x:c>
      <x:c r="R172" s="18" t="d">
        <x:v>2026-10-07T00:00:00.000Z</x:v>
      </x:c>
      <x:c r="S172" s="18" t="d">
        <x:v>2026-10-30T00:00:00.000Z</x:v>
      </x:c>
      <x:c r="T172" s="17" t="str"/>
      <x:c r="U172" s="17" t="str"/>
      <x:c r="V172" s="17" t="str">
        <x:v>OWN01</x:v>
      </x:c>
      <x:c r="W172" s="17" t="str">
        <x:v>https://data.texas.gov/dataset/Public-Utility-Commission-of-Texas-Water-and-Sewer/auk8-env9</x:v>
      </x:c>
    </x:row>
    <x:row r="173" ht="46" customHeight="1">
      <x:c r="A173" s="17" t="str">
        <x:v>12637</x:v>
      </x:c>
      <x:c r="B173" s="17" t="str">
        <x:v>water</x:v>
      </x:c>
      <x:c r="C173" s="17" t="str">
        <x:v>FRISBYS LANDING</x:v>
      </x:c>
      <x:c r="D173" s="17" t="str">
        <x:v>Unresolved</x:v>
      </x:c>
      <x:c r="E173" s="17" t="str">
        <x:v>Not resolved to ultimate owner</x:v>
      </x:c>
      <x:c r="F173" s="17" t="str">
        <x:v>Unresolved</x:v>
      </x:c>
      <x:c r="G173" s="17" t="str"/>
      <x:c r="H173" s="17" t="str"/>
      <x:c r="I173" s="17" t="str">
        <x:v>No inference from legal name or responsible-party contact to beneficial ownership.</x:v>
      </x:c>
      <x:c r="J173" s="17" t="str">
        <x:v>WALKER</x:v>
      </x:c>
      <x:c r="K173" s="17" t="str">
        <x:v>WALKER</x:v>
      </x:c>
      <x:c r="L173" s="17" t="str"/>
      <x:c r="M173" s="17" t="str">
        <x:v>FRISBYS LANDING INC</x:v>
      </x:c>
      <x:c r="N173" s="17" t="str"/>
      <x:c r="O173" s="17" t="str">
        <x:v>Not established by registry; no active-status field</x:v>
      </x:c>
      <x:c r="P173" s="17"/>
      <x:c r="Q173" s="17" t="n">
        <x:v>1</x:v>
      </x:c>
      <x:c r="R173" s="18" t="d">
        <x:v>2026-10-07T00:00:00.000Z</x:v>
      </x:c>
      <x:c r="S173" s="18" t="d">
        <x:v>2026-10-30T00:00:00.000Z</x:v>
      </x:c>
      <x:c r="T173" s="17" t="str"/>
      <x:c r="U173" s="17" t="str"/>
      <x:c r="V173" s="17" t="str">
        <x:v>OWN01</x:v>
      </x:c>
      <x:c r="W173" s="17" t="str">
        <x:v>https://data.texas.gov/dataset/Public-Utility-Commission-of-Texas-Water-and-Sewer/auk8-env9</x:v>
      </x:c>
    </x:row>
    <x:row r="174" ht="46" customHeight="1">
      <x:c r="A174" s="17" t="str">
        <x:v>12648</x:v>
      </x:c>
      <x:c r="B174" s="17" t="str">
        <x:v>water</x:v>
      </x:c>
      <x:c r="C174" s="17" t="str">
        <x:v>WINTERHAVEN HOA</x:v>
      </x:c>
      <x:c r="D174" s="17" t="str">
        <x:v>Unresolved</x:v>
      </x:c>
      <x:c r="E174" s="17" t="str">
        <x:v>Not resolved to ultimate owner</x:v>
      </x:c>
      <x:c r="F174" s="17" t="str">
        <x:v>Unresolved</x:v>
      </x:c>
      <x:c r="G174" s="17" t="str"/>
      <x:c r="H174" s="17" t="str"/>
      <x:c r="I174" s="17" t="str">
        <x:v>No inference from legal name or responsible-party contact to beneficial ownership.</x:v>
      </x:c>
      <x:c r="J174" s="17" t="str">
        <x:v>HARRIS</x:v>
      </x:c>
      <x:c r="K174" s="17" t="str">
        <x:v>HARRIS</x:v>
      </x:c>
      <x:c r="L174" s="17" t="str"/>
      <x:c r="M174" s="17" t="str">
        <x:v>WINTERHAVEN HOMEOWNERS ASSOCIATION INC</x:v>
      </x:c>
      <x:c r="N174" s="17" t="str"/>
      <x:c r="O174" s="17" t="str">
        <x:v>Not established by registry; no active-status field</x:v>
      </x:c>
      <x:c r="P174" s="17"/>
      <x:c r="Q174" s="17" t="n">
        <x:v>1</x:v>
      </x:c>
      <x:c r="R174" s="18" t="d">
        <x:v>2026-10-07T00:00:00.000Z</x:v>
      </x:c>
      <x:c r="S174" s="18" t="d">
        <x:v>2026-10-30T00:00:00.000Z</x:v>
      </x:c>
      <x:c r="T174" s="17" t="str"/>
      <x:c r="U174" s="17" t="str"/>
      <x:c r="V174" s="17" t="str">
        <x:v>OWN01</x:v>
      </x:c>
      <x:c r="W174" s="17" t="str">
        <x:v>https://data.texas.gov/dataset/Public-Utility-Commission-of-Texas-Water-and-Sewer/auk8-env9</x:v>
      </x:c>
    </x:row>
    <x:row r="175" ht="46" customHeight="1">
      <x:c r="A175" s="17" t="str">
        <x:v>12662</x:v>
      </x:c>
      <x:c r="B175" s="17" t="str">
        <x:v>water</x:v>
      </x:c>
      <x:c r="C175" s="17" t="str">
        <x:v>VISTA DEL RIO POA</x:v>
      </x:c>
      <x:c r="D175" s="17" t="str">
        <x:v>Unresolved</x:v>
      </x:c>
      <x:c r="E175" s="17" t="str">
        <x:v>Not resolved to ultimate owner</x:v>
      </x:c>
      <x:c r="F175" s="17" t="str">
        <x:v>Unresolved</x:v>
      </x:c>
      <x:c r="G175" s="17" t="str"/>
      <x:c r="H175" s="17" t="str"/>
      <x:c r="I175" s="17" t="str">
        <x:v>No inference from legal name or responsible-party contact to beneficial ownership.</x:v>
      </x:c>
      <x:c r="J175" s="17" t="str">
        <x:v>BURNET</x:v>
      </x:c>
      <x:c r="K175" s="17" t="str">
        <x:v>BURNET</x:v>
      </x:c>
      <x:c r="L175" s="17" t="str"/>
      <x:c r="M175" s="17" t="str">
        <x:v>VISTA DEL RIO PROPERTY OWNERS ASSOCIATION INC</x:v>
      </x:c>
      <x:c r="N175" s="17" t="str"/>
      <x:c r="O175" s="17" t="str">
        <x:v>Not established by registry; no active-status field</x:v>
      </x:c>
      <x:c r="P175" s="17"/>
      <x:c r="Q175" s="17" t="n">
        <x:v>1</x:v>
      </x:c>
      <x:c r="R175" s="18" t="d">
        <x:v>2026-10-07T00:00:00.000Z</x:v>
      </x:c>
      <x:c r="S175" s="18" t="d">
        <x:v>2026-10-30T00:00:00.000Z</x:v>
      </x:c>
      <x:c r="T175" s="17" t="str"/>
      <x:c r="U175" s="17" t="str"/>
      <x:c r="V175" s="17" t="str">
        <x:v>OWN01</x:v>
      </x:c>
      <x:c r="W175" s="17" t="str">
        <x:v>https://data.texas.gov/dataset/Public-Utility-Commission-of-Texas-Water-and-Sewer/auk8-env9</x:v>
      </x:c>
    </x:row>
    <x:row r="176" ht="46" customHeight="1">
      <x:c r="A176" s="17" t="str">
        <x:v>12671</x:v>
      </x:c>
      <x:c r="B176" s="17" t="str">
        <x:v>water</x:v>
      </x:c>
      <x:c r="C176" s="17" t="str">
        <x:v>UTILITIES INVESTMENT COMPANY INC</x:v>
      </x:c>
      <x:c r="D176" s="17" t="str">
        <x:v>Unresolved</x:v>
      </x:c>
      <x:c r="E176" s="17" t="str">
        <x:v>Not resolved to ultimate owner</x:v>
      </x:c>
      <x:c r="F176" s="17" t="str">
        <x:v>Unresolved</x:v>
      </x:c>
      <x:c r="G176" s="17" t="str"/>
      <x:c r="H176" s="17" t="str"/>
      <x:c r="I176" s="17" t="str">
        <x:v>No inference from legal name or responsible-party contact to beneficial ownership.</x:v>
      </x:c>
      <x:c r="J176" s="17" t="str">
        <x:v>CHAMBERS, GRIMES, HARRIS, LIBERTY, MONTGOMERY, WALLER</x:v>
      </x:c>
      <x:c r="K176" s="17" t="str">
        <x:v>MONTGOMERY</x:v>
      </x:c>
      <x:c r="L176" s="17" t="str"/>
      <x:c r="M176" s="17" t="str">
        <x:v>UTILITIES INVESTMENT COMPANY INC DBA ORCHARD CROSSING</x:v>
      </x:c>
      <x:c r="N176" s="17" t="str"/>
      <x:c r="O176" s="17" t="str">
        <x:v>Not established by registry; no active-status field</x:v>
      </x:c>
      <x:c r="P176" s="17"/>
      <x:c r="Q176" s="17" t="n">
        <x:v>1</x:v>
      </x:c>
      <x:c r="R176" s="18" t="d">
        <x:v>2026-10-07T00:00:00.000Z</x:v>
      </x:c>
      <x:c r="S176" s="18" t="d">
        <x:v>2026-10-30T00:00:00.000Z</x:v>
      </x:c>
      <x:c r="T176" s="17" t="str"/>
      <x:c r="U176" s="17" t="str"/>
      <x:c r="V176" s="17" t="str">
        <x:v>OWN01</x:v>
      </x:c>
      <x:c r="W176" s="17" t="str">
        <x:v>https://data.texas.gov/dataset/Public-Utility-Commission-of-Texas-Water-and-Sewer/auk8-env9</x:v>
      </x:c>
    </x:row>
    <x:row r="177" ht="46" customHeight="1">
      <x:c r="A177" s="17" t="str">
        <x:v>12681</x:v>
      </x:c>
      <x:c r="B177" s="17" t="str">
        <x:v>water</x:v>
      </x:c>
      <x:c r="C177" s="17" t="str">
        <x:v>INDIAN LODGE WATER SYSTEM</x:v>
      </x:c>
      <x:c r="D177" s="17" t="str">
        <x:v>Unresolved</x:v>
      </x:c>
      <x:c r="E177" s="17" t="str">
        <x:v>Not resolved to ultimate owner</x:v>
      </x:c>
      <x:c r="F177" s="17" t="str">
        <x:v>Unresolved</x:v>
      </x:c>
      <x:c r="G177" s="17" t="str"/>
      <x:c r="H177" s="17" t="str"/>
      <x:c r="I177" s="17" t="str">
        <x:v>No inference from legal name or responsible-party contact to beneficial ownership.</x:v>
      </x:c>
      <x:c r="J177" s="17" t="str">
        <x:v>BOSQUE</x:v>
      </x:c>
      <x:c r="K177" s="17" t="str">
        <x:v>BOSQUE</x:v>
      </x:c>
      <x:c r="L177" s="17" t="str"/>
      <x:c r="M177" s="17" t="str"/>
      <x:c r="N177" s="17" t="str"/>
      <x:c r="O177" s="17" t="str">
        <x:v>Not established by registry; no active-status field</x:v>
      </x:c>
      <x:c r="P177" s="17"/>
      <x:c r="Q177" s="17" t="n">
        <x:v>1</x:v>
      </x:c>
      <x:c r="R177" s="18" t="d">
        <x:v>2026-10-07T00:00:00.000Z</x:v>
      </x:c>
      <x:c r="S177" s="18" t="d">
        <x:v>2026-10-30T00:00:00.000Z</x:v>
      </x:c>
      <x:c r="T177" s="17" t="str"/>
      <x:c r="U177" s="17" t="str"/>
      <x:c r="V177" s="17" t="str">
        <x:v>OWN01</x:v>
      </x:c>
      <x:c r="W177" s="17" t="str">
        <x:v>https://data.texas.gov/dataset/Public-Utility-Commission-of-Texas-Water-and-Sewer/auk8-env9</x:v>
      </x:c>
    </x:row>
    <x:row r="178" ht="46" customHeight="1">
      <x:c r="A178" s="17" t="str">
        <x:v>12685</x:v>
      </x:c>
      <x:c r="B178" s="17" t="str">
        <x:v>water</x:v>
      </x:c>
      <x:c r="C178" s="17" t="str">
        <x:v>SHALAKO ESTATES &amp; CANYON SPRINGS WATER SYSTEMS</x:v>
      </x:c>
      <x:c r="D178" s="17" t="str">
        <x:v>Unresolved</x:v>
      </x:c>
      <x:c r="E178" s="17" t="str">
        <x:v>Not resolved to ultimate owner</x:v>
      </x:c>
      <x:c r="F178" s="17" t="str">
        <x:v>Unresolved</x:v>
      </x:c>
      <x:c r="G178" s="17" t="str"/>
      <x:c r="H178" s="17" t="str"/>
      <x:c r="I178" s="17" t="str">
        <x:v>No inference from legal name or responsible-party contact to beneficial ownership.</x:v>
      </x:c>
      <x:c r="J178" s="17" t="str">
        <x:v>HUNT, KERR</x:v>
      </x:c>
      <x:c r="K178" s="17" t="str">
        <x:v>KERR</x:v>
      </x:c>
      <x:c r="L178" s="17" t="str"/>
      <x:c r="M178" s="17" t="str"/>
      <x:c r="N178" s="17" t="str"/>
      <x:c r="O178" s="17" t="str">
        <x:v>Not established by registry; no active-status field</x:v>
      </x:c>
      <x:c r="P178" s="17"/>
      <x:c r="Q178" s="17" t="n">
        <x:v>1</x:v>
      </x:c>
      <x:c r="R178" s="18" t="d">
        <x:v>2026-10-07T00:00:00.000Z</x:v>
      </x:c>
      <x:c r="S178" s="18" t="d">
        <x:v>2026-10-30T00:00:00.000Z</x:v>
      </x:c>
      <x:c r="T178" s="17" t="str"/>
      <x:c r="U178" s="17" t="str"/>
      <x:c r="V178" s="17" t="str">
        <x:v>OWN01</x:v>
      </x:c>
      <x:c r="W178" s="17" t="str">
        <x:v>https://data.texas.gov/dataset/Public-Utility-Commission-of-Texas-Water-and-Sewer/auk8-env9</x:v>
      </x:c>
    </x:row>
    <x:row r="179" ht="46" customHeight="1">
      <x:c r="A179" s="17" t="str">
        <x:v>12694</x:v>
      </x:c>
      <x:c r="B179" s="17" t="str">
        <x:v>water</x:v>
      </x:c>
      <x:c r="C179" s="17" t="str">
        <x:v>COUGAR WATER SUPPLY</x:v>
      </x:c>
      <x:c r="D179" s="17" t="str">
        <x:v>Unresolved</x:v>
      </x:c>
      <x:c r="E179" s="17" t="str">
        <x:v>Not resolved to ultimate owner</x:v>
      </x:c>
      <x:c r="F179" s="17" t="str">
        <x:v>Unresolved</x:v>
      </x:c>
      <x:c r="G179" s="17" t="str"/>
      <x:c r="H179" s="17" t="str"/>
      <x:c r="I179" s="17" t="str">
        <x:v>No inference from legal name or responsible-party contact to beneficial ownership.</x:v>
      </x:c>
      <x:c r="J179" s="17" t="str">
        <x:v>JASPER</x:v>
      </x:c>
      <x:c r="K179" s="17" t="str">
        <x:v>JASPER</x:v>
      </x:c>
      <x:c r="L179" s="17" t="str"/>
      <x:c r="M179" s="17" t="str">
        <x:v>COUGAR WATER SUPPLY</x:v>
      </x:c>
      <x:c r="N179" s="17" t="str"/>
      <x:c r="O179" s="17" t="str">
        <x:v>Not established by registry; no active-status field</x:v>
      </x:c>
      <x:c r="P179" s="17"/>
      <x:c r="Q179" s="17" t="n">
        <x:v>1</x:v>
      </x:c>
      <x:c r="R179" s="18" t="d">
        <x:v>2026-10-07T00:00:00.000Z</x:v>
      </x:c>
      <x:c r="S179" s="18" t="d">
        <x:v>2026-10-30T00:00:00.000Z</x:v>
      </x:c>
      <x:c r="T179" s="17" t="str"/>
      <x:c r="U179" s="17" t="str"/>
      <x:c r="V179" s="17" t="str">
        <x:v>OWN01</x:v>
      </x:c>
      <x:c r="W179" s="17" t="str">
        <x:v>https://data.texas.gov/dataset/Public-Utility-Commission-of-Texas-Water-and-Sewer/auk8-env9</x:v>
      </x:c>
    </x:row>
    <x:row r="180" ht="46" customHeight="1">
      <x:c r="A180" s="17" t="str">
        <x:v>12702</x:v>
      </x:c>
      <x:c r="B180" s="17" t="str">
        <x:v>water</x:v>
      </x:c>
      <x:c r="C180" s="17" t="str">
        <x:v>CIELO AZUL AGUA</x:v>
      </x:c>
      <x:c r="D180" s="17" t="str">
        <x:v>Unresolved</x:v>
      </x:c>
      <x:c r="E180" s="17" t="str">
        <x:v>Not resolved to ultimate owner</x:v>
      </x:c>
      <x:c r="F180" s="17" t="str">
        <x:v>Unresolved</x:v>
      </x:c>
      <x:c r="G180" s="17" t="str"/>
      <x:c r="H180" s="17" t="str"/>
      <x:c r="I180" s="17" t="str">
        <x:v>No inference from legal name or responsible-party contact to beneficial ownership.</x:v>
      </x:c>
      <x:c r="J180" s="17" t="str">
        <x:v>HAYS</x:v>
      </x:c>
      <x:c r="K180" s="17" t="str">
        <x:v>HAYS</x:v>
      </x:c>
      <x:c r="L180" s="17" t="str"/>
      <x:c r="M180" s="17" t="str">
        <x:v>CIELO AZUL AGUA LLC</x:v>
      </x:c>
      <x:c r="N180" s="17" t="str"/>
      <x:c r="O180" s="17" t="str">
        <x:v>Not established by registry; no active-status field</x:v>
      </x:c>
      <x:c r="P180" s="17"/>
      <x:c r="Q180" s="17" t="n">
        <x:v>1</x:v>
      </x:c>
      <x:c r="R180" s="18" t="d">
        <x:v>2026-10-07T00:00:00.000Z</x:v>
      </x:c>
      <x:c r="S180" s="18" t="d">
        <x:v>2026-10-30T00:00:00.000Z</x:v>
      </x:c>
      <x:c r="T180" s="17" t="str"/>
      <x:c r="U180" s="17" t="str"/>
      <x:c r="V180" s="17" t="str">
        <x:v>OWN01</x:v>
      </x:c>
      <x:c r="W180" s="17" t="str">
        <x:v>https://data.texas.gov/dataset/Public-Utility-Commission-of-Texas-Water-and-Sewer/auk8-env9</x:v>
      </x:c>
    </x:row>
    <x:row r="181" ht="46" customHeight="1">
      <x:c r="A181" s="17" t="str">
        <x:v>12716</x:v>
      </x:c>
      <x:c r="B181" s="17" t="str">
        <x:v>water</x:v>
      </x:c>
      <x:c r="C181" s="17" t="str">
        <x:v>SAN JO UTILITIES</x:v>
      </x:c>
      <x:c r="D181" s="17" t="str">
        <x:v>Unresolved</x:v>
      </x:c>
      <x:c r="E181" s="17" t="str">
        <x:v>Not resolved to ultimate owner</x:v>
      </x:c>
      <x:c r="F181" s="17" t="str">
        <x:v>Unresolved</x:v>
      </x:c>
      <x:c r="G181" s="17" t="str"/>
      <x:c r="H181" s="17" t="str"/>
      <x:c r="I181" s="17" t="str">
        <x:v>No inference from legal name or responsible-party contact to beneficial ownership.</x:v>
      </x:c>
      <x:c r="J181" s="17" t="str">
        <x:v>MONTGOMERY</x:v>
      </x:c>
      <x:c r="K181" s="17" t="str">
        <x:v>MONTGOMERY</x:v>
      </x:c>
      <x:c r="L181" s="17" t="str"/>
      <x:c r="M181" s="17" t="str">
        <x:v>SAN JO UTILITIES</x:v>
      </x:c>
      <x:c r="N181" s="17" t="str"/>
      <x:c r="O181" s="17" t="str">
        <x:v>Not established by registry; no active-status field</x:v>
      </x:c>
      <x:c r="P181" s="17"/>
      <x:c r="Q181" s="17" t="n">
        <x:v>1</x:v>
      </x:c>
      <x:c r="R181" s="18" t="d">
        <x:v>2026-10-07T00:00:00.000Z</x:v>
      </x:c>
      <x:c r="S181" s="18" t="d">
        <x:v>2026-10-30T00:00:00.000Z</x:v>
      </x:c>
      <x:c r="T181" s="17" t="str"/>
      <x:c r="U181" s="17" t="str"/>
      <x:c r="V181" s="17" t="str">
        <x:v>OWN01</x:v>
      </x:c>
      <x:c r="W181" s="17" t="str">
        <x:v>https://data.texas.gov/dataset/Public-Utility-Commission-of-Texas-Water-and-Sewer/auk8-env9</x:v>
      </x:c>
    </x:row>
    <x:row r="182" ht="46" customHeight="1">
      <x:c r="A182" s="17" t="str">
        <x:v>12722</x:v>
      </x:c>
      <x:c r="B182" s="17" t="str">
        <x:v>water</x:v>
      </x:c>
      <x:c r="C182" s="17" t="str">
        <x:v>HA VAN NGUYEN</x:v>
      </x:c>
      <x:c r="D182" s="17" t="str">
        <x:v>Unresolved</x:v>
      </x:c>
      <x:c r="E182" s="17" t="str">
        <x:v>Not resolved to ultimate owner</x:v>
      </x:c>
      <x:c r="F182" s="17" t="str">
        <x:v>Unresolved</x:v>
      </x:c>
      <x:c r="G182" s="17" t="str"/>
      <x:c r="H182" s="17" t="str"/>
      <x:c r="I182" s="17" t="str">
        <x:v>No inference from legal name or responsible-party contact to beneficial ownership.</x:v>
      </x:c>
      <x:c r="J182" s="17" t="str">
        <x:v>BURNET</x:v>
      </x:c>
      <x:c r="K182" s="17" t="str">
        <x:v>BURNET</x:v>
      </x:c>
      <x:c r="L182" s="17" t="str">
        <x:v>AUSTIN AQUA SYSTEMS</x:v>
      </x:c>
      <x:c r="M182" s="17" t="str">
        <x:v>AUSTIN AQUA SYSTEMS</x:v>
      </x:c>
      <x:c r="N182" s="17" t="str"/>
      <x:c r="O182" s="17" t="str">
        <x:v>Not established by registry; no active-status field</x:v>
      </x:c>
      <x:c r="P182" s="17"/>
      <x:c r="Q182" s="17" t="n">
        <x:v>1</x:v>
      </x:c>
      <x:c r="R182" s="18" t="d">
        <x:v>2026-10-07T00:00:00.000Z</x:v>
      </x:c>
      <x:c r="S182" s="18" t="d">
        <x:v>2026-10-30T00:00:00.000Z</x:v>
      </x:c>
      <x:c r="T182" s="17" t="str"/>
      <x:c r="U182" s="17" t="str"/>
      <x:c r="V182" s="17" t="str">
        <x:v>OWN01</x:v>
      </x:c>
      <x:c r="W182" s="17" t="str">
        <x:v>https://data.texas.gov/dataset/Public-Utility-Commission-of-Texas-Water-and-Sewer/auk8-env9</x:v>
      </x:c>
    </x:row>
    <x:row r="183" ht="46" customHeight="1">
      <x:c r="A183" s="17" t="str">
        <x:v>12723</x:v>
      </x:c>
      <x:c r="B183" s="17" t="str">
        <x:v>water</x:v>
      </x:c>
      <x:c r="C183" s="17" t="str">
        <x:v>HAGGARD WATER</x:v>
      </x:c>
      <x:c r="D183" s="17" t="str">
        <x:v>Unresolved</x:v>
      </x:c>
      <x:c r="E183" s="17" t="str">
        <x:v>Not resolved to ultimate owner</x:v>
      </x:c>
      <x:c r="F183" s="17" t="str">
        <x:v>Unresolved</x:v>
      </x:c>
      <x:c r="G183" s="17" t="str"/>
      <x:c r="H183" s="17" t="str"/>
      <x:c r="I183" s="17" t="str">
        <x:v>No inference from legal name or responsible-party contact to beneficial ownership.</x:v>
      </x:c>
      <x:c r="J183" s="17" t="str">
        <x:v>CASS</x:v>
      </x:c>
      <x:c r="K183" s="17" t="str">
        <x:v>CASS</x:v>
      </x:c>
      <x:c r="L183" s="17" t="str"/>
      <x:c r="M183" s="17" t="str"/>
      <x:c r="N183" s="17" t="str"/>
      <x:c r="O183" s="17" t="str">
        <x:v>Not established by registry; no active-status field</x:v>
      </x:c>
      <x:c r="P183" s="17"/>
      <x:c r="Q183" s="17" t="n">
        <x:v>1</x:v>
      </x:c>
      <x:c r="R183" s="18" t="d">
        <x:v>2026-10-07T00:00:00.000Z</x:v>
      </x:c>
      <x:c r="S183" s="18" t="d">
        <x:v>2026-10-30T00:00:00.000Z</x:v>
      </x:c>
      <x:c r="T183" s="17" t="str"/>
      <x:c r="U183" s="17" t="str"/>
      <x:c r="V183" s="17" t="str">
        <x:v>OWN01</x:v>
      </x:c>
      <x:c r="W183" s="17" t="str">
        <x:v>https://data.texas.gov/dataset/Public-Utility-Commission-of-Texas-Water-and-Sewer/auk8-env9</x:v>
      </x:c>
    </x:row>
    <x:row r="184" ht="46" customHeight="1">
      <x:c r="A184" s="17" t="str">
        <x:v>12724</x:v>
      </x:c>
      <x:c r="B184" s="17" t="str">
        <x:v>water</x:v>
      </x:c>
      <x:c r="C184" s="17" t="str">
        <x:v>ROLLING HILLS WATER SERVICE</x:v>
      </x:c>
      <x:c r="D184" s="17" t="str">
        <x:v>Unresolved</x:v>
      </x:c>
      <x:c r="E184" s="17" t="str">
        <x:v>Not resolved to ultimate owner</x:v>
      </x:c>
      <x:c r="F184" s="17" t="str">
        <x:v>Unresolved</x:v>
      </x:c>
      <x:c r="G184" s="17" t="str"/>
      <x:c r="H184" s="17" t="str"/>
      <x:c r="I184" s="17" t="str">
        <x:v>No inference from legal name or responsible-party contact to beneficial ownership.</x:v>
      </x:c>
      <x:c r="J184" s="17" t="str">
        <x:v>HOOD</x:v>
      </x:c>
      <x:c r="K184" s="17" t="str">
        <x:v>HOOD</x:v>
      </x:c>
      <x:c r="L184" s="17" t="str"/>
      <x:c r="M184" s="17" t="str">
        <x:v>ROLLING HILLS WATER SERVICE INC</x:v>
      </x:c>
      <x:c r="N184" s="17" t="str"/>
      <x:c r="O184" s="17" t="str">
        <x:v>Not established by registry; no active-status field</x:v>
      </x:c>
      <x:c r="P184" s="17"/>
      <x:c r="Q184" s="17" t="n">
        <x:v>1</x:v>
      </x:c>
      <x:c r="R184" s="18" t="d">
        <x:v>2026-10-07T00:00:00.000Z</x:v>
      </x:c>
      <x:c r="S184" s="18" t="d">
        <x:v>2026-10-30T00:00:00.000Z</x:v>
      </x:c>
      <x:c r="T184" s="17" t="str"/>
      <x:c r="U184" s="17" t="str"/>
      <x:c r="V184" s="17" t="str">
        <x:v>OWN01</x:v>
      </x:c>
      <x:c r="W184" s="17" t="str">
        <x:v>https://data.texas.gov/dataset/Public-Utility-Commission-of-Texas-Water-and-Sewer/auk8-env9</x:v>
      </x:c>
    </x:row>
    <x:row r="185" ht="46" customHeight="1">
      <x:c r="A185" s="17" t="str">
        <x:v>12745</x:v>
      </x:c>
      <x:c r="B185" s="17" t="str">
        <x:v>water</x:v>
      </x:c>
      <x:c r="C185" s="17" t="str">
        <x:v>RANCHO DEL LAGO</x:v>
      </x:c>
      <x:c r="D185" s="17" t="str">
        <x:v>Unresolved</x:v>
      </x:c>
      <x:c r="E185" s="17" t="str">
        <x:v>Not resolved to ultimate owner</x:v>
      </x:c>
      <x:c r="F185" s="17" t="str">
        <x:v>Unresolved</x:v>
      </x:c>
      <x:c r="G185" s="17" t="str"/>
      <x:c r="H185" s="17" t="str"/>
      <x:c r="I185" s="17" t="str">
        <x:v>No inference from legal name or responsible-party contact to beneficial ownership.</x:v>
      </x:c>
      <x:c r="J185" s="17" t="str">
        <x:v>BLANCO, COMAL</x:v>
      </x:c>
      <x:c r="K185" s="17" t="str">
        <x:v>COMAL</x:v>
      </x:c>
      <x:c r="L185" s="17" t="str"/>
      <x:c r="M185" s="17" t="str">
        <x:v>RANCHO DEL LAGO INC</x:v>
      </x:c>
      <x:c r="N185" s="17" t="str"/>
      <x:c r="O185" s="17" t="str">
        <x:v>Not established by registry; no active-status field</x:v>
      </x:c>
      <x:c r="P185" s="17"/>
      <x:c r="Q185" s="17" t="n">
        <x:v>1</x:v>
      </x:c>
      <x:c r="R185" s="18" t="d">
        <x:v>2026-10-07T00:00:00.000Z</x:v>
      </x:c>
      <x:c r="S185" s="18" t="d">
        <x:v>2026-10-30T00:00:00.000Z</x:v>
      </x:c>
      <x:c r="T185" s="17" t="str"/>
      <x:c r="U185" s="17" t="str"/>
      <x:c r="V185" s="17" t="str">
        <x:v>OWN01</x:v>
      </x:c>
      <x:c r="W185" s="17" t="str">
        <x:v>https://data.texas.gov/dataset/Public-Utility-Commission-of-Texas-Water-and-Sewer/auk8-env9</x:v>
      </x:c>
    </x:row>
    <x:row r="186" ht="46" customHeight="1">
      <x:c r="A186" s="17" t="str">
        <x:v>12750</x:v>
      </x:c>
      <x:c r="B186" s="17" t="str">
        <x:v>water</x:v>
      </x:c>
      <x:c r="C186" s="17" t="str">
        <x:v>WEST CEDAR CREEK WATER SYSTEM</x:v>
      </x:c>
      <x:c r="D186" s="17" t="str">
        <x:v>Unresolved</x:v>
      </x:c>
      <x:c r="E186" s="17" t="str">
        <x:v>Not resolved to ultimate owner</x:v>
      </x:c>
      <x:c r="F186" s="17" t="str">
        <x:v>Unresolved</x:v>
      </x:c>
      <x:c r="G186" s="17" t="str"/>
      <x:c r="H186" s="17" t="str"/>
      <x:c r="I186" s="17" t="str">
        <x:v>No inference from legal name or responsible-party contact to beneficial ownership.</x:v>
      </x:c>
      <x:c r="J186" s="17" t="str">
        <x:v>LEON</x:v>
      </x:c>
      <x:c r="K186" s="17" t="str">
        <x:v>LEON</x:v>
      </x:c>
      <x:c r="L186" s="17" t="str"/>
      <x:c r="M186" s="17" t="str">
        <x:v>WEST CEDAR CREEK WATER SYSTEM</x:v>
      </x:c>
      <x:c r="N186" s="17" t="str"/>
      <x:c r="O186" s="17" t="str">
        <x:v>Not established by registry; no active-status field</x:v>
      </x:c>
      <x:c r="P186" s="17"/>
      <x:c r="Q186" s="17" t="n">
        <x:v>1</x:v>
      </x:c>
      <x:c r="R186" s="18" t="d">
        <x:v>2026-10-07T00:00:00.000Z</x:v>
      </x:c>
      <x:c r="S186" s="18" t="d">
        <x:v>2026-10-30T00:00:00.000Z</x:v>
      </x:c>
      <x:c r="T186" s="17" t="str"/>
      <x:c r="U186" s="17" t="str"/>
      <x:c r="V186" s="17" t="str">
        <x:v>OWN01</x:v>
      </x:c>
      <x:c r="W186" s="17" t="str">
        <x:v>https://data.texas.gov/dataset/Public-Utility-Commission-of-Texas-Water-and-Sewer/auk8-env9</x:v>
      </x:c>
    </x:row>
    <x:row r="187" ht="46" customHeight="1">
      <x:c r="A187" s="17" t="str">
        <x:v>12763</x:v>
      </x:c>
      <x:c r="B187" s="17" t="str">
        <x:v>water</x:v>
      </x:c>
      <x:c r="C187" s="17" t="str">
        <x:v>WEST HOUSTON AIRPORT</x:v>
      </x:c>
      <x:c r="D187" s="17" t="str">
        <x:v>Unresolved</x:v>
      </x:c>
      <x:c r="E187" s="17" t="str">
        <x:v>Not resolved to ultimate owner</x:v>
      </x:c>
      <x:c r="F187" s="17" t="str">
        <x:v>Unresolved</x:v>
      </x:c>
      <x:c r="G187" s="17" t="str"/>
      <x:c r="H187" s="17" t="str"/>
      <x:c r="I187" s="17" t="str">
        <x:v>No inference from legal name or responsible-party contact to beneficial ownership.</x:v>
      </x:c>
      <x:c r="J187" s="17" t="str">
        <x:v>HARRIS</x:v>
      </x:c>
      <x:c r="K187" s="17" t="str">
        <x:v>HARRIS</x:v>
      </x:c>
      <x:c r="L187" s="17" t="str"/>
      <x:c r="M187" s="17" t="str">
        <x:v>WEST HOUSTON AIRPORT CORPORATION</x:v>
      </x:c>
      <x:c r="N187" s="17" t="str"/>
      <x:c r="O187" s="17" t="str">
        <x:v>Not established by registry; no active-status field</x:v>
      </x:c>
      <x:c r="P187" s="17"/>
      <x:c r="Q187" s="17" t="n">
        <x:v>1</x:v>
      </x:c>
      <x:c r="R187" s="18" t="d">
        <x:v>2026-10-07T00:00:00.000Z</x:v>
      </x:c>
      <x:c r="S187" s="18" t="d">
        <x:v>2026-10-30T00:00:00.000Z</x:v>
      </x:c>
      <x:c r="T187" s="17" t="str"/>
      <x:c r="U187" s="17" t="str"/>
      <x:c r="V187" s="17" t="str">
        <x:v>OWN01</x:v>
      </x:c>
      <x:c r="W187" s="17" t="str">
        <x:v>https://data.texas.gov/dataset/Public-Utility-Commission-of-Texas-Water-and-Sewer/auk8-env9</x:v>
      </x:c>
    </x:row>
    <x:row r="188" ht="46" customHeight="1">
      <x:c r="A188" s="17" t="str">
        <x:v>12769</x:v>
      </x:c>
      <x:c r="B188" s="17" t="str">
        <x:v>water</x:v>
      </x:c>
      <x:c r="C188" s="17" t="str">
        <x:v>HAVENSHIRE SUBDIVISION WATER SYSTEM</x:v>
      </x:c>
      <x:c r="D188" s="17" t="str">
        <x:v>Unresolved</x:v>
      </x:c>
      <x:c r="E188" s="17" t="str">
        <x:v>Not resolved to ultimate owner</x:v>
      </x:c>
      <x:c r="F188" s="17" t="str">
        <x:v>Unresolved</x:v>
      </x:c>
      <x:c r="G188" s="17" t="str"/>
      <x:c r="H188" s="17" t="str"/>
      <x:c r="I188" s="17" t="str">
        <x:v>No inference from legal name or responsible-party contact to beneficial ownership.</x:v>
      </x:c>
      <x:c r="J188" s="17" t="str">
        <x:v>MONTGOMERY</x:v>
      </x:c>
      <x:c r="K188" s="17" t="str">
        <x:v>MONTGOMERY</x:v>
      </x:c>
      <x:c r="L188" s="17" t="str"/>
      <x:c r="M188" s="17" t="str"/>
      <x:c r="N188" s="17" t="str"/>
      <x:c r="O188" s="17" t="str">
        <x:v>Not established by registry; no active-status field</x:v>
      </x:c>
      <x:c r="P188" s="17"/>
      <x:c r="Q188" s="17" t="n">
        <x:v>1</x:v>
      </x:c>
      <x:c r="R188" s="18" t="d">
        <x:v>2026-10-07T00:00:00.000Z</x:v>
      </x:c>
      <x:c r="S188" s="18" t="d">
        <x:v>2026-10-30T00:00:00.000Z</x:v>
      </x:c>
      <x:c r="T188" s="17" t="str"/>
      <x:c r="U188" s="17" t="str"/>
      <x:c r="V188" s="17" t="str">
        <x:v>OWN01</x:v>
      </x:c>
      <x:c r="W188" s="17" t="str">
        <x:v>https://data.texas.gov/dataset/Public-Utility-Commission-of-Texas-Water-and-Sewer/auk8-env9</x:v>
      </x:c>
    </x:row>
    <x:row r="189" ht="46" customHeight="1">
      <x:c r="A189" s="17" t="str">
        <x:v>12779</x:v>
      </x:c>
      <x:c r="B189" s="17" t="str">
        <x:v>water</x:v>
      </x:c>
      <x:c r="C189" s="17" t="str">
        <x:v>SHORE TECH</x:v>
      </x:c>
      <x:c r="D189" s="17" t="str">
        <x:v>Unresolved</x:v>
      </x:c>
      <x:c r="E189" s="17" t="str">
        <x:v>Not resolved to ultimate owner</x:v>
      </x:c>
      <x:c r="F189" s="17" t="str">
        <x:v>Unresolved</x:v>
      </x:c>
      <x:c r="G189" s="17" t="str"/>
      <x:c r="H189" s="17" t="str"/>
      <x:c r="I189" s="17" t="str">
        <x:v>No inference from legal name or responsible-party contact to beneficial ownership.</x:v>
      </x:c>
      <x:c r="J189" s="17" t="str">
        <x:v>GALVESTON</x:v>
      </x:c>
      <x:c r="K189" s="17" t="str">
        <x:v>GALVESTON</x:v>
      </x:c>
      <x:c r="L189" s="17" t="str">
        <x:v>L AND M WATER DEVELOPMENT COMPANY</x:v>
      </x:c>
      <x:c r="M189" s="17" t="str">
        <x:v>SHORE-TECH INC</x:v>
      </x:c>
      <x:c r="N189" s="17" t="str"/>
      <x:c r="O189" s="17" t="str">
        <x:v>Not established by registry; no active-status field</x:v>
      </x:c>
      <x:c r="P189" s="17"/>
      <x:c r="Q189" s="17" t="n">
        <x:v>1</x:v>
      </x:c>
      <x:c r="R189" s="18" t="d">
        <x:v>2026-10-07T00:00:00.000Z</x:v>
      </x:c>
      <x:c r="S189" s="18" t="d">
        <x:v>2026-10-30T00:00:00.000Z</x:v>
      </x:c>
      <x:c r="T189" s="17" t="str"/>
      <x:c r="U189" s="17" t="str"/>
      <x:c r="V189" s="17" t="str">
        <x:v>OWN01</x:v>
      </x:c>
      <x:c r="W189" s="17" t="str">
        <x:v>https://data.texas.gov/dataset/Public-Utility-Commission-of-Texas-Water-and-Sewer/auk8-env9</x:v>
      </x:c>
    </x:row>
    <x:row r="190" ht="46" customHeight="1">
      <x:c r="A190" s="17" t="str">
        <x:v>12782</x:v>
      </x:c>
      <x:c r="B190" s="17" t="str">
        <x:v>water</x:v>
      </x:c>
      <x:c r="C190" s="17" t="str">
        <x:v>RIVERWALK</x:v>
      </x:c>
      <x:c r="D190" s="17" t="str">
        <x:v>Unresolved</x:v>
      </x:c>
      <x:c r="E190" s="17" t="str">
        <x:v>Not resolved to ultimate owner</x:v>
      </x:c>
      <x:c r="F190" s="17" t="str">
        <x:v>Unresolved</x:v>
      </x:c>
      <x:c r="G190" s="17" t="str"/>
      <x:c r="H190" s="17" t="str"/>
      <x:c r="I190" s="17" t="str">
        <x:v>No inference from legal name or responsible-party contact to beneficial ownership.</x:v>
      </x:c>
      <x:c r="J190" s="17" t="str">
        <x:v>MONTGOMERY</x:v>
      </x:c>
      <x:c r="K190" s="17" t="str">
        <x:v>MONTGOMERY</x:v>
      </x:c>
      <x:c r="L190" s="17" t="str"/>
      <x:c r="M190" s="17" t="str">
        <x:v>RIVERWALK INC</x:v>
      </x:c>
      <x:c r="N190" s="17" t="str"/>
      <x:c r="O190" s="17" t="str">
        <x:v>Not established by registry; no active-status field</x:v>
      </x:c>
      <x:c r="P190" s="17"/>
      <x:c r="Q190" s="17" t="n">
        <x:v>1</x:v>
      </x:c>
      <x:c r="R190" s="18" t="d">
        <x:v>2026-10-07T00:00:00.000Z</x:v>
      </x:c>
      <x:c r="S190" s="18" t="d">
        <x:v>2026-10-30T00:00:00.000Z</x:v>
      </x:c>
      <x:c r="T190" s="17" t="str"/>
      <x:c r="U190" s="17" t="str"/>
      <x:c r="V190" s="17" t="str">
        <x:v>OWN01</x:v>
      </x:c>
      <x:c r="W190" s="17" t="str">
        <x:v>https://data.texas.gov/dataset/Public-Utility-Commission-of-Texas-Water-and-Sewer/auk8-env9</x:v>
      </x:c>
    </x:row>
    <x:row r="191" ht="46" customHeight="1">
      <x:c r="A191" s="17" t="str">
        <x:v>12788</x:v>
      </x:c>
      <x:c r="B191" s="17" t="str">
        <x:v>water</x:v>
      </x:c>
      <x:c r="C191" s="17" t="str">
        <x:v>JOHNSTON WATER UTILITY</x:v>
      </x:c>
      <x:c r="D191" s="17" t="str">
        <x:v>Unresolved</x:v>
      </x:c>
      <x:c r="E191" s="17" t="str">
        <x:v>Not resolved to ultimate owner</x:v>
      </x:c>
      <x:c r="F191" s="17" t="str">
        <x:v>Unresolved</x:v>
      </x:c>
      <x:c r="G191" s="17" t="str"/>
      <x:c r="H191" s="17" t="str"/>
      <x:c r="I191" s="17" t="str">
        <x:v>No inference from legal name or responsible-party contact to beneficial ownership.</x:v>
      </x:c>
      <x:c r="J191" s="17" t="str">
        <x:v>HARRIS, MONTGOMERY</x:v>
      </x:c>
      <x:c r="K191" s="17" t="str">
        <x:v>HARRIS</x:v>
      </x:c>
      <x:c r="L191" s="17" t="str"/>
      <x:c r="M191" s="17" t="str">
        <x:v>JOHNSTON WATER UTILITY LLC</x:v>
      </x:c>
      <x:c r="N191" s="17" t="str"/>
      <x:c r="O191" s="17" t="str">
        <x:v>Not established by registry; no active-status field</x:v>
      </x:c>
      <x:c r="P191" s="17"/>
      <x:c r="Q191" s="17" t="n">
        <x:v>1</x:v>
      </x:c>
      <x:c r="R191" s="18" t="d">
        <x:v>2026-10-07T00:00:00.000Z</x:v>
      </x:c>
      <x:c r="S191" s="18" t="d">
        <x:v>2026-10-30T00:00:00.000Z</x:v>
      </x:c>
      <x:c r="T191" s="17" t="str"/>
      <x:c r="U191" s="17" t="str"/>
      <x:c r="V191" s="17" t="str">
        <x:v>OWN01</x:v>
      </x:c>
      <x:c r="W191" s="17" t="str">
        <x:v>https://data.texas.gov/dataset/Public-Utility-Commission-of-Texas-Water-and-Sewer/auk8-env9</x:v>
      </x:c>
    </x:row>
    <x:row r="192" ht="46" customHeight="1">
      <x:c r="A192" s="17" t="str">
        <x:v>12797</x:v>
      </x:c>
      <x:c r="B192" s="17" t="str">
        <x:v>water</x:v>
      </x:c>
      <x:c r="C192" s="17" t="str">
        <x:v>ROUND ROCK RANCH PUD UTILITY</x:v>
      </x:c>
      <x:c r="D192" s="17" t="str">
        <x:v>Unresolved</x:v>
      </x:c>
      <x:c r="E192" s="17" t="str">
        <x:v>Not resolved to ultimate owner</x:v>
      </x:c>
      <x:c r="F192" s="17" t="str">
        <x:v>Unresolved</x:v>
      </x:c>
      <x:c r="G192" s="17" t="str"/>
      <x:c r="H192" s="17" t="str"/>
      <x:c r="I192" s="17" t="str">
        <x:v>No inference from legal name or responsible-party contact to beneficial ownership.</x:v>
      </x:c>
      <x:c r="J192" s="17" t="str">
        <x:v>WILLIAMSON</x:v>
      </x:c>
      <x:c r="K192" s="17" t="str">
        <x:v>WILLIAMSON</x:v>
      </x:c>
      <x:c r="L192" s="17" t="str"/>
      <x:c r="M192" s="17" t="str">
        <x:v>ROUND ROCK RANCH PUD UTILITY COMPANY INC</x:v>
      </x:c>
      <x:c r="N192" s="17" t="str"/>
      <x:c r="O192" s="17" t="str">
        <x:v>Not established by registry; no active-status field</x:v>
      </x:c>
      <x:c r="P192" s="17"/>
      <x:c r="Q192" s="17" t="n">
        <x:v>1</x:v>
      </x:c>
      <x:c r="R192" s="18" t="d">
        <x:v>2026-10-07T00:00:00.000Z</x:v>
      </x:c>
      <x:c r="S192" s="18" t="d">
        <x:v>2026-10-30T00:00:00.000Z</x:v>
      </x:c>
      <x:c r="T192" s="17" t="str"/>
      <x:c r="U192" s="17" t="str"/>
      <x:c r="V192" s="17" t="str">
        <x:v>OWN01</x:v>
      </x:c>
      <x:c r="W192" s="17" t="str">
        <x:v>https://data.texas.gov/dataset/Public-Utility-Commission-of-Texas-Water-and-Sewer/auk8-env9</x:v>
      </x:c>
    </x:row>
    <x:row r="193" ht="46" customHeight="1">
      <x:c r="A193" s="17" t="str">
        <x:v>12799</x:v>
      </x:c>
      <x:c r="B193" s="17" t="str">
        <x:v>water</x:v>
      </x:c>
      <x:c r="C193" s="17" t="str">
        <x:v>IONI WATER SUPPLY</x:v>
      </x:c>
      <x:c r="D193" s="17" t="str">
        <x:v>Unresolved</x:v>
      </x:c>
      <x:c r="E193" s="17" t="str">
        <x:v>Not resolved to ultimate owner</x:v>
      </x:c>
      <x:c r="F193" s="17" t="str">
        <x:v>Unresolved</x:v>
      </x:c>
      <x:c r="G193" s="17" t="str"/>
      <x:c r="H193" s="17" t="str"/>
      <x:c r="I193" s="17" t="str">
        <x:v>No inference from legal name or responsible-party contact to beneficial ownership.</x:v>
      </x:c>
      <x:c r="J193" s="17" t="str">
        <x:v>ANDERSON</x:v>
      </x:c>
      <x:c r="K193" s="17" t="str">
        <x:v>ANDERSON</x:v>
      </x:c>
      <x:c r="L193" s="17" t="str"/>
      <x:c r="M193" s="17" t="str"/>
      <x:c r="N193" s="17" t="str"/>
      <x:c r="O193" s="17" t="str">
        <x:v>Not established by registry; no active-status field</x:v>
      </x:c>
      <x:c r="P193" s="17"/>
      <x:c r="Q193" s="17" t="n">
        <x:v>1</x:v>
      </x:c>
      <x:c r="R193" s="18" t="d">
        <x:v>2026-10-07T00:00:00.000Z</x:v>
      </x:c>
      <x:c r="S193" s="18" t="d">
        <x:v>2026-10-30T00:00:00.000Z</x:v>
      </x:c>
      <x:c r="T193" s="17" t="str"/>
      <x:c r="U193" s="17" t="str"/>
      <x:c r="V193" s="17" t="str">
        <x:v>OWN01</x:v>
      </x:c>
      <x:c r="W193" s="17" t="str">
        <x:v>https://data.texas.gov/dataset/Public-Utility-Commission-of-Texas-Water-and-Sewer/auk8-env9</x:v>
      </x:c>
    </x:row>
    <x:row r="194" ht="46" customHeight="1">
      <x:c r="A194" s="17" t="str">
        <x:v>12801</x:v>
      </x:c>
      <x:c r="B194" s="17" t="str">
        <x:v>water</x:v>
      </x:c>
      <x:c r="C194" s="17" t="str">
        <x:v>ROBIN COVE WATER</x:v>
      </x:c>
      <x:c r="D194" s="17" t="str">
        <x:v>Unresolved</x:v>
      </x:c>
      <x:c r="E194" s="17" t="str">
        <x:v>Not resolved to ultimate owner</x:v>
      </x:c>
      <x:c r="F194" s="17" t="str">
        <x:v>Unresolved</x:v>
      </x:c>
      <x:c r="G194" s="17" t="str"/>
      <x:c r="H194" s="17" t="str"/>
      <x:c r="I194" s="17" t="str">
        <x:v>No inference from legal name or responsible-party contact to beneficial ownership.</x:v>
      </x:c>
      <x:c r="J194" s="17" t="str">
        <x:v>BRAZORIA</x:v>
      </x:c>
      <x:c r="K194" s="17" t="str">
        <x:v>BRAZORIA</x:v>
      </x:c>
      <x:c r="L194" s="17" t="str"/>
      <x:c r="M194" s="17" t="str">
        <x:v>ROBIN COVE WATER</x:v>
      </x:c>
      <x:c r="N194" s="17" t="str"/>
      <x:c r="O194" s="17" t="str">
        <x:v>Not established by registry; no active-status field</x:v>
      </x:c>
      <x:c r="P194" s="17"/>
      <x:c r="Q194" s="17" t="n">
        <x:v>1</x:v>
      </x:c>
      <x:c r="R194" s="18" t="d">
        <x:v>2026-10-07T00:00:00.000Z</x:v>
      </x:c>
      <x:c r="S194" s="18" t="d">
        <x:v>2026-10-30T00:00:00.000Z</x:v>
      </x:c>
      <x:c r="T194" s="17" t="str"/>
      <x:c r="U194" s="17" t="str"/>
      <x:c r="V194" s="17" t="str">
        <x:v>OWN01</x:v>
      </x:c>
      <x:c r="W194" s="17" t="str">
        <x:v>https://data.texas.gov/dataset/Public-Utility-Commission-of-Texas-Water-and-Sewer/auk8-env9</x:v>
      </x:c>
    </x:row>
    <x:row r="195" ht="46" customHeight="1">
      <x:c r="A195" s="17" t="str">
        <x:v>12804</x:v>
      </x:c>
      <x:c r="B195" s="17" t="str">
        <x:v>water</x:v>
      </x:c>
      <x:c r="C195" s="17" t="str">
        <x:v>LAKE AMISTAD RENTALS</x:v>
      </x:c>
      <x:c r="D195" s="17" t="str">
        <x:v>Unresolved</x:v>
      </x:c>
      <x:c r="E195" s="17" t="str">
        <x:v>Not resolved to ultimate owner</x:v>
      </x:c>
      <x:c r="F195" s="17" t="str">
        <x:v>Unresolved</x:v>
      </x:c>
      <x:c r="G195" s="17" t="str"/>
      <x:c r="H195" s="17" t="str"/>
      <x:c r="I195" s="17" t="str">
        <x:v>No inference from legal name or responsible-party contact to beneficial ownership.</x:v>
      </x:c>
      <x:c r="J195" s="17" t="str">
        <x:v>VAL VERDE</x:v>
      </x:c>
      <x:c r="K195" s="17" t="str">
        <x:v>VAL VERDE</x:v>
      </x:c>
      <x:c r="L195" s="17" t="str"/>
      <x:c r="M195" s="17" t="str">
        <x:v>LAKE AMISTAD RENTALS LLC</x:v>
      </x:c>
      <x:c r="N195" s="17" t="str"/>
      <x:c r="O195" s="17" t="str">
        <x:v>Not established by registry; no active-status field</x:v>
      </x:c>
      <x:c r="P195" s="17"/>
      <x:c r="Q195" s="17" t="n">
        <x:v>1</x:v>
      </x:c>
      <x:c r="R195" s="18" t="d">
        <x:v>2026-10-07T00:00:00.000Z</x:v>
      </x:c>
      <x:c r="S195" s="18" t="d">
        <x:v>2026-10-30T00:00:00.000Z</x:v>
      </x:c>
      <x:c r="T195" s="17" t="str"/>
      <x:c r="U195" s="17" t="str"/>
      <x:c r="V195" s="17" t="str">
        <x:v>OWN01</x:v>
      </x:c>
      <x:c r="W195" s="17" t="str">
        <x:v>https://data.texas.gov/dataset/Public-Utility-Commission-of-Texas-Water-and-Sewer/auk8-env9</x:v>
      </x:c>
    </x:row>
    <x:row r="196" ht="46" customHeight="1">
      <x:c r="A196" s="17" t="str">
        <x:v>12813</x:v>
      </x:c>
      <x:c r="B196" s="17" t="str">
        <x:v>water</x:v>
      </x:c>
      <x:c r="C196" s="17" t="str">
        <x:v>LAGO VISTA WATER SYSTEM</x:v>
      </x:c>
      <x:c r="D196" s="17" t="str">
        <x:v>Unresolved</x:v>
      </x:c>
      <x:c r="E196" s="17" t="str">
        <x:v>Not resolved to ultimate owner</x:v>
      </x:c>
      <x:c r="F196" s="17" t="str">
        <x:v>Unresolved</x:v>
      </x:c>
      <x:c r="G196" s="17" t="str"/>
      <x:c r="H196" s="17" t="str"/>
      <x:c r="I196" s="17" t="str">
        <x:v>No inference from legal name or responsible-party contact to beneficial ownership.</x:v>
      </x:c>
      <x:c r="J196" s="17" t="str">
        <x:v>GUADALUPE</x:v>
      </x:c>
      <x:c r="K196" s="17" t="str">
        <x:v>GUADALUPE</x:v>
      </x:c>
      <x:c r="L196" s="17" t="str"/>
      <x:c r="M196" s="17" t="str">
        <x:v>LAGO VISTA WATER SYSTEM</x:v>
      </x:c>
      <x:c r="N196" s="17" t="str"/>
      <x:c r="O196" s="17" t="str">
        <x:v>Not established by registry; no active-status field</x:v>
      </x:c>
      <x:c r="P196" s="17"/>
      <x:c r="Q196" s="17" t="n">
        <x:v>1</x:v>
      </x:c>
      <x:c r="R196" s="18" t="d">
        <x:v>2026-10-07T00:00:00.000Z</x:v>
      </x:c>
      <x:c r="S196" s="18" t="d">
        <x:v>2026-10-30T00:00:00.000Z</x:v>
      </x:c>
      <x:c r="T196" s="17" t="str"/>
      <x:c r="U196" s="17" t="str"/>
      <x:c r="V196" s="17" t="str">
        <x:v>OWN01</x:v>
      </x:c>
      <x:c r="W196" s="17" t="str">
        <x:v>https://data.texas.gov/dataset/Public-Utility-Commission-of-Texas-Water-and-Sewer/auk8-env9</x:v>
      </x:c>
    </x:row>
    <x:row r="197" ht="46" customHeight="1">
      <x:c r="A197" s="17" t="str">
        <x:v>12817</x:v>
      </x:c>
      <x:c r="B197" s="17" t="str">
        <x:v>water</x:v>
      </x:c>
      <x:c r="C197" s="17" t="str">
        <x:v>OW CONROE</x:v>
      </x:c>
      <x:c r="D197" s="17" t="str">
        <x:v>Unresolved</x:v>
      </x:c>
      <x:c r="E197" s="17" t="str">
        <x:v>Not resolved to ultimate owner</x:v>
      </x:c>
      <x:c r="F197" s="17" t="str">
        <x:v>Unresolved</x:v>
      </x:c>
      <x:c r="G197" s="17" t="str"/>
      <x:c r="H197" s="17" t="str"/>
      <x:c r="I197" s="17" t="str">
        <x:v>No inference from legal name or responsible-party contact to beneficial ownership.</x:v>
      </x:c>
      <x:c r="J197" s="17" t="str">
        <x:v>MONTGOMERY</x:v>
      </x:c>
      <x:c r="K197" s="17" t="str">
        <x:v>MONTGOMERY</x:v>
      </x:c>
      <x:c r="L197" s="17" t="str"/>
      <x:c r="M197" s="17" t="str">
        <x:v>OW CONROE LLC</x:v>
      </x:c>
      <x:c r="N197" s="17" t="str"/>
      <x:c r="O197" s="17" t="str">
        <x:v>Not established by registry; no active-status field</x:v>
      </x:c>
      <x:c r="P197" s="17"/>
      <x:c r="Q197" s="17" t="n">
        <x:v>1</x:v>
      </x:c>
      <x:c r="R197" s="18" t="d">
        <x:v>2026-10-07T00:00:00.000Z</x:v>
      </x:c>
      <x:c r="S197" s="18" t="d">
        <x:v>2026-10-30T00:00:00.000Z</x:v>
      </x:c>
      <x:c r="T197" s="17" t="str"/>
      <x:c r="U197" s="17" t="str"/>
      <x:c r="V197" s="17" t="str">
        <x:v>OWN01</x:v>
      </x:c>
      <x:c r="W197" s="17" t="str">
        <x:v>https://data.texas.gov/dataset/Public-Utility-Commission-of-Texas-Water-and-Sewer/auk8-env9</x:v>
      </x:c>
    </x:row>
    <x:row r="198" ht="46" customHeight="1">
      <x:c r="A198" s="17" t="str">
        <x:v>12819</x:v>
      </x:c>
      <x:c r="B198" s="17" t="str">
        <x:v>water</x:v>
      </x:c>
      <x:c r="C198" s="17" t="str">
        <x:v>ABF INC</x:v>
      </x:c>
      <x:c r="D198" s="17" t="str">
        <x:v>Unresolved</x:v>
      </x:c>
      <x:c r="E198" s="17" t="str">
        <x:v>Not resolved to ultimate owner</x:v>
      </x:c>
      <x:c r="F198" s="17" t="str">
        <x:v>Unresolved</x:v>
      </x:c>
      <x:c r="G198" s="17" t="str"/>
      <x:c r="H198" s="17" t="str"/>
      <x:c r="I198" s="17" t="str">
        <x:v>No inference from legal name or responsible-party contact to beneficial ownership.</x:v>
      </x:c>
      <x:c r="J198" s="17" t="str">
        <x:v>HARRISON</x:v>
      </x:c>
      <x:c r="K198" s="17" t="str">
        <x:v>HARRISON</x:v>
      </x:c>
      <x:c r="L198" s="17" t="str">
        <x:v>CLEARWATER DISTRIBUTION</x:v>
      </x:c>
      <x:c r="M198" s="17" t="str">
        <x:v>ABF INC</x:v>
      </x:c>
      <x:c r="N198" s="17" t="str"/>
      <x:c r="O198" s="17" t="str">
        <x:v>Not established by registry; no active-status field</x:v>
      </x:c>
      <x:c r="P198" s="17"/>
      <x:c r="Q198" s="17" t="n">
        <x:v>1</x:v>
      </x:c>
      <x:c r="R198" s="18" t="d">
        <x:v>2026-10-07T00:00:00.000Z</x:v>
      </x:c>
      <x:c r="S198" s="18" t="d">
        <x:v>2026-10-30T00:00:00.000Z</x:v>
      </x:c>
      <x:c r="T198" s="17" t="str"/>
      <x:c r="U198" s="17" t="str"/>
      <x:c r="V198" s="17" t="str">
        <x:v>OWN01</x:v>
      </x:c>
      <x:c r="W198" s="17" t="str">
        <x:v>https://data.texas.gov/dataset/Public-Utility-Commission-of-Texas-Water-and-Sewer/auk8-env9</x:v>
      </x:c>
    </x:row>
    <x:row r="199" ht="46" customHeight="1">
      <x:c r="A199" s="17" t="str">
        <x:v>12822</x:v>
      </x:c>
      <x:c r="B199" s="17" t="str">
        <x:v>water</x:v>
      </x:c>
      <x:c r="C199" s="17" t="str">
        <x:v>HB SHADY OAKS TX LP</x:v>
      </x:c>
      <x:c r="D199" s="17" t="str">
        <x:v>Unresolved</x:v>
      </x:c>
      <x:c r="E199" s="17" t="str">
        <x:v>Not resolved to ultimate owner</x:v>
      </x:c>
      <x:c r="F199" s="17" t="str">
        <x:v>Unresolved</x:v>
      </x:c>
      <x:c r="G199" s="17" t="str"/>
      <x:c r="H199" s="17" t="str"/>
      <x:c r="I199" s="17" t="str">
        <x:v>No inference from legal name or responsible-party contact to beneficial ownership.</x:v>
      </x:c>
      <x:c r="J199" s="17" t="str">
        <x:v>ERATH</x:v>
      </x:c>
      <x:c r="K199" s="17" t="str">
        <x:v>ERATH</x:v>
      </x:c>
      <x:c r="L199" s="17" t="str"/>
      <x:c r="M199" s="17" t="str">
        <x:v>HB SHADY OAKS TX LP</x:v>
      </x:c>
      <x:c r="N199" s="17" t="str"/>
      <x:c r="O199" s="17" t="str">
        <x:v>Not established by registry; no active-status field</x:v>
      </x:c>
      <x:c r="P199" s="17"/>
      <x:c r="Q199" s="17" t="n">
        <x:v>1</x:v>
      </x:c>
      <x:c r="R199" s="18" t="d">
        <x:v>2026-10-07T00:00:00.000Z</x:v>
      </x:c>
      <x:c r="S199" s="18" t="d">
        <x:v>2026-10-30T00:00:00.000Z</x:v>
      </x:c>
      <x:c r="T199" s="17" t="str"/>
      <x:c r="U199" s="17" t="str"/>
      <x:c r="V199" s="17" t="str">
        <x:v>OWN01</x:v>
      </x:c>
      <x:c r="W199" s="17" t="str">
        <x:v>https://data.texas.gov/dataset/Public-Utility-Commission-of-Texas-Water-and-Sewer/auk8-env9</x:v>
      </x:c>
    </x:row>
    <x:row r="200" ht="46" customHeight="1">
      <x:c r="A200" s="17" t="str">
        <x:v>12823</x:v>
      </x:c>
      <x:c r="B200" s="17" t="str">
        <x:v>water</x:v>
      </x:c>
      <x:c r="C200" s="17" t="str">
        <x:v>LITTLE BIG HORN SERVICES</x:v>
      </x:c>
      <x:c r="D200" s="17" t="str">
        <x:v>Unresolved</x:v>
      </x:c>
      <x:c r="E200" s="17" t="str">
        <x:v>Not resolved to ultimate owner</x:v>
      </x:c>
      <x:c r="F200" s="17" t="str">
        <x:v>Unresolved</x:v>
      </x:c>
      <x:c r="G200" s="17" t="str"/>
      <x:c r="H200" s="17" t="str"/>
      <x:c r="I200" s="17" t="str">
        <x:v>No inference from legal name or responsible-party contact to beneficial ownership.</x:v>
      </x:c>
      <x:c r="J200" s="17" t="str">
        <x:v>HARDIN</x:v>
      </x:c>
      <x:c r="K200" s="17" t="str">
        <x:v>HARDIN</x:v>
      </x:c>
      <x:c r="L200" s="17" t="str"/>
      <x:c r="M200" s="17" t="str">
        <x:v>LITTLE BIG HORN SERVICES</x:v>
      </x:c>
      <x:c r="N200" s="17" t="str"/>
      <x:c r="O200" s="17" t="str">
        <x:v>Not established by registry; no active-status field</x:v>
      </x:c>
      <x:c r="P200" s="17"/>
      <x:c r="Q200" s="17" t="n">
        <x:v>1</x:v>
      </x:c>
      <x:c r="R200" s="18" t="d">
        <x:v>2026-10-07T00:00:00.000Z</x:v>
      </x:c>
      <x:c r="S200" s="18" t="d">
        <x:v>2026-10-30T00:00:00.000Z</x:v>
      </x:c>
      <x:c r="T200" s="17" t="str"/>
      <x:c r="U200" s="17" t="str"/>
      <x:c r="V200" s="17" t="str">
        <x:v>OWN01</x:v>
      </x:c>
      <x:c r="W200" s="17" t="str">
        <x:v>https://data.texas.gov/dataset/Public-Utility-Commission-of-Texas-Water-and-Sewer/auk8-env9</x:v>
      </x:c>
    </x:row>
    <x:row r="201" ht="46" customHeight="1">
      <x:c r="A201" s="17" t="str">
        <x:v>12835</x:v>
      </x:c>
      <x:c r="B201" s="17" t="str">
        <x:v>water</x:v>
      </x:c>
      <x:c r="C201" s="17" t="str">
        <x:v>RIO CONCHO AVIATION</x:v>
      </x:c>
      <x:c r="D201" s="17" t="str">
        <x:v>Unresolved</x:v>
      </x:c>
      <x:c r="E201" s="17" t="str">
        <x:v>Not resolved to ultimate owner</x:v>
      </x:c>
      <x:c r="F201" s="17" t="str">
        <x:v>Unresolved</x:v>
      </x:c>
      <x:c r="G201" s="17" t="str"/>
      <x:c r="H201" s="17" t="str"/>
      <x:c r="I201" s="17" t="str">
        <x:v>No inference from legal name or responsible-party contact to beneficial ownership.</x:v>
      </x:c>
      <x:c r="J201" s="17" t="str">
        <x:v>TARRANT</x:v>
      </x:c>
      <x:c r="K201" s="17" t="str">
        <x:v>TARRANT</x:v>
      </x:c>
      <x:c r="L201" s="17" t="str"/>
      <x:c r="M201" s="17" t="str">
        <x:v>RIO CONCHO AVIATION INC</x:v>
      </x:c>
      <x:c r="N201" s="17" t="str"/>
      <x:c r="O201" s="17" t="str">
        <x:v>Not established by registry; no active-status field</x:v>
      </x:c>
      <x:c r="P201" s="17"/>
      <x:c r="Q201" s="17" t="n">
        <x:v>1</x:v>
      </x:c>
      <x:c r="R201" s="18" t="d">
        <x:v>2026-10-07T00:00:00.000Z</x:v>
      </x:c>
      <x:c r="S201" s="18" t="d">
        <x:v>2026-10-30T00:00:00.000Z</x:v>
      </x:c>
      <x:c r="T201" s="17" t="str"/>
      <x:c r="U201" s="17" t="str"/>
      <x:c r="V201" s="17" t="str">
        <x:v>OWN01</x:v>
      </x:c>
      <x:c r="W201" s="17" t="str">
        <x:v>https://data.texas.gov/dataset/Public-Utility-Commission-of-Texas-Water-and-Sewer/auk8-env9</x:v>
      </x:c>
    </x:row>
    <x:row r="202" ht="46" customHeight="1">
      <x:c r="A202" s="17" t="str">
        <x:v>12838</x:v>
      </x:c>
      <x:c r="B202" s="17" t="str">
        <x:v>water</x:v>
      </x:c>
      <x:c r="C202" s="17" t="str">
        <x:v>J M P UTILITIES</x:v>
      </x:c>
      <x:c r="D202" s="17" t="str">
        <x:v>Unresolved</x:v>
      </x:c>
      <x:c r="E202" s="17" t="str">
        <x:v>Not resolved to ultimate owner</x:v>
      </x:c>
      <x:c r="F202" s="17" t="str">
        <x:v>Unresolved</x:v>
      </x:c>
      <x:c r="G202" s="17" t="str"/>
      <x:c r="H202" s="17" t="str"/>
      <x:c r="I202" s="17" t="str">
        <x:v>No inference from legal name or responsible-party contact to beneficial ownership.</x:v>
      </x:c>
      <x:c r="J202" s="17" t="str">
        <x:v>BRAZORIA</x:v>
      </x:c>
      <x:c r="K202" s="17" t="str">
        <x:v>BRAZORIA</x:v>
      </x:c>
      <x:c r="L202" s="17" t="str"/>
      <x:c r="M202" s="17" t="str">
        <x:v>JMP UTILITIES INC</x:v>
      </x:c>
      <x:c r="N202" s="17" t="str"/>
      <x:c r="O202" s="17" t="str">
        <x:v>Not established by registry; no active-status field</x:v>
      </x:c>
      <x:c r="P202" s="17"/>
      <x:c r="Q202" s="17" t="n">
        <x:v>1</x:v>
      </x:c>
      <x:c r="R202" s="18" t="d">
        <x:v>2026-10-07T00:00:00.000Z</x:v>
      </x:c>
      <x:c r="S202" s="18" t="d">
        <x:v>2026-10-30T00:00:00.000Z</x:v>
      </x:c>
      <x:c r="T202" s="17" t="str"/>
      <x:c r="U202" s="17" t="str"/>
      <x:c r="V202" s="17" t="str">
        <x:v>OWN01</x:v>
      </x:c>
      <x:c r="W202" s="17" t="str">
        <x:v>https://data.texas.gov/dataset/Public-Utility-Commission-of-Texas-Water-and-Sewer/auk8-env9</x:v>
      </x:c>
    </x:row>
    <x:row r="203" ht="46" customHeight="1">
      <x:c r="A203" s="17" t="str">
        <x:v>12844</x:v>
      </x:c>
      <x:c r="B203" s="17" t="str">
        <x:v>water</x:v>
      </x:c>
      <x:c r="C203" s="17" t="str">
        <x:v>DILLON WATER RESOURCES</x:v>
      </x:c>
      <x:c r="D203" s="17" t="str">
        <x:v>Unresolved</x:v>
      </x:c>
      <x:c r="E203" s="17" t="str">
        <x:v>Not resolved to ultimate owner</x:v>
      </x:c>
      <x:c r="F203" s="17" t="str">
        <x:v>Unresolved</x:v>
      </x:c>
      <x:c r="G203" s="17" t="str"/>
      <x:c r="H203" s="17" t="str"/>
      <x:c r="I203" s="17" t="str">
        <x:v>No inference from legal name or responsible-party contact to beneficial ownership.</x:v>
      </x:c>
      <x:c r="J203" s="17" t="str">
        <x:v>BEXAR, COMAL</x:v>
      </x:c>
      <x:c r="K203" s="17" t="str">
        <x:v>COMAL</x:v>
      </x:c>
      <x:c r="L203" s="17" t="str"/>
      <x:c r="M203" s="17" t="str">
        <x:v>DILLON WATER RESOURCES LP</x:v>
      </x:c>
      <x:c r="N203" s="17" t="str"/>
      <x:c r="O203" s="17" t="str">
        <x:v>Not established by registry; no active-status field</x:v>
      </x:c>
      <x:c r="P203" s="17"/>
      <x:c r="Q203" s="17" t="n">
        <x:v>1</x:v>
      </x:c>
      <x:c r="R203" s="18" t="d">
        <x:v>2026-10-07T00:00:00.000Z</x:v>
      </x:c>
      <x:c r="S203" s="18" t="d">
        <x:v>2026-10-30T00:00:00.000Z</x:v>
      </x:c>
      <x:c r="T203" s="17" t="str"/>
      <x:c r="U203" s="17" t="str"/>
      <x:c r="V203" s="17" t="str">
        <x:v>OWN01</x:v>
      </x:c>
      <x:c r="W203" s="17" t="str">
        <x:v>https://data.texas.gov/dataset/Public-Utility-Commission-of-Texas-Water-and-Sewer/auk8-env9</x:v>
      </x:c>
    </x:row>
    <x:row r="204" ht="46" customHeight="1">
      <x:c r="A204" s="17" t="str">
        <x:v>12848</x:v>
      </x:c>
      <x:c r="B204" s="17" t="str">
        <x:v>water</x:v>
      </x:c>
      <x:c r="C204" s="17" t="str">
        <x:v>SOUTHEAST KAUFMAN WSC</x:v>
      </x:c>
      <x:c r="D204" s="17" t="str">
        <x:v>Unresolved</x:v>
      </x:c>
      <x:c r="E204" s="17" t="str">
        <x:v>Not resolved to ultimate owner</x:v>
      </x:c>
      <x:c r="F204" s="17" t="str">
        <x:v>Unresolved</x:v>
      </x:c>
      <x:c r="G204" s="17" t="str"/>
      <x:c r="H204" s="17" t="str"/>
      <x:c r="I204" s="17" t="str">
        <x:v>No inference from legal name or responsible-party contact to beneficial ownership.</x:v>
      </x:c>
      <x:c r="J204" s="17" t="str">
        <x:v>KAUFMAN</x:v>
      </x:c>
      <x:c r="K204" s="17" t="str">
        <x:v>KAUFMAN</x:v>
      </x:c>
      <x:c r="L204" s="17" t="str"/>
      <x:c r="M204" s="17" t="str">
        <x:v>SOUTHEAST KAUFMAN WSC</x:v>
      </x:c>
      <x:c r="N204" s="17" t="str"/>
      <x:c r="O204" s="17" t="str">
        <x:v>Not established by registry; no active-status field</x:v>
      </x:c>
      <x:c r="P204" s="17"/>
      <x:c r="Q204" s="17" t="n">
        <x:v>1</x:v>
      </x:c>
      <x:c r="R204" s="18" t="d">
        <x:v>2026-10-07T00:00:00.000Z</x:v>
      </x:c>
      <x:c r="S204" s="18" t="d">
        <x:v>2026-10-30T00:00:00.000Z</x:v>
      </x:c>
      <x:c r="T204" s="17" t="str"/>
      <x:c r="U204" s="17" t="str"/>
      <x:c r="V204" s="17" t="str">
        <x:v>OWN01</x:v>
      </x:c>
      <x:c r="W204" s="17" t="str">
        <x:v>https://data.texas.gov/dataset/Public-Utility-Commission-of-Texas-Water-and-Sewer/auk8-env9</x:v>
      </x:c>
    </x:row>
    <x:row r="205" ht="46" customHeight="1">
      <x:c r="A205" s="17" t="str">
        <x:v>12857</x:v>
      </x:c>
      <x:c r="B205" s="17" t="str">
        <x:v>water</x:v>
      </x:c>
      <x:c r="C205" s="17" t="str">
        <x:v>B B R WATER</x:v>
      </x:c>
      <x:c r="D205" s="17" t="str">
        <x:v>Unresolved</x:v>
      </x:c>
      <x:c r="E205" s="17" t="str">
        <x:v>Not resolved to ultimate owner</x:v>
      </x:c>
      <x:c r="F205" s="17" t="str">
        <x:v>Unresolved</x:v>
      </x:c>
      <x:c r="G205" s="17" t="str"/>
      <x:c r="H205" s="17" t="str"/>
      <x:c r="I205" s="17" t="str">
        <x:v>No inference from legal name or responsible-party contact to beneficial ownership.</x:v>
      </x:c>
      <x:c r="J205" s="17" t="str">
        <x:v>COMAL</x:v>
      </x:c>
      <x:c r="K205" s="17" t="str">
        <x:v>COMAL</x:v>
      </x:c>
      <x:c r="L205" s="17" t="str"/>
      <x:c r="M205" s="17" t="str">
        <x:v>B B R WATER COMPANY</x:v>
      </x:c>
      <x:c r="N205" s="17" t="str"/>
      <x:c r="O205" s="17" t="str">
        <x:v>Not established by registry; no active-status field</x:v>
      </x:c>
      <x:c r="P205" s="17"/>
      <x:c r="Q205" s="17" t="n">
        <x:v>1</x:v>
      </x:c>
      <x:c r="R205" s="18" t="d">
        <x:v>2026-10-07T00:00:00.000Z</x:v>
      </x:c>
      <x:c r="S205" s="18" t="d">
        <x:v>2026-10-30T00:00:00.000Z</x:v>
      </x:c>
      <x:c r="T205" s="17" t="str"/>
      <x:c r="U205" s="17" t="str"/>
      <x:c r="V205" s="17" t="str">
        <x:v>OWN01</x:v>
      </x:c>
      <x:c r="W205" s="17" t="str">
        <x:v>https://data.texas.gov/dataset/Public-Utility-Commission-of-Texas-Water-and-Sewer/auk8-env9</x:v>
      </x:c>
    </x:row>
    <x:row r="206" ht="46" customHeight="1">
      <x:c r="A206" s="17" t="str">
        <x:v>12858</x:v>
      </x:c>
      <x:c r="B206" s="17" t="str">
        <x:v>water</x:v>
      </x:c>
      <x:c r="C206" s="17" t="str">
        <x:v>LINDSAY PURE WATER COMPANY</x:v>
      </x:c>
      <x:c r="D206" s="17" t="str">
        <x:v>Unresolved</x:v>
      </x:c>
      <x:c r="E206" s="17" t="str">
        <x:v>Not resolved to ultimate owner</x:v>
      </x:c>
      <x:c r="F206" s="17" t="str">
        <x:v>Unresolved</x:v>
      </x:c>
      <x:c r="G206" s="17" t="str"/>
      <x:c r="H206" s="17" t="str"/>
      <x:c r="I206" s="17" t="str">
        <x:v>No inference from legal name or responsible-party contact to beneficial ownership.</x:v>
      </x:c>
      <x:c r="J206" s="17" t="str">
        <x:v>COOKE, SMITH</x:v>
      </x:c>
      <x:c r="K206" s="17" t="str">
        <x:v>SMITH</x:v>
      </x:c>
      <x:c r="L206" s="17" t="str"/>
      <x:c r="M206" s="17" t="str">
        <x:v>LINDSAY PURE WATER COMPANY</x:v>
      </x:c>
      <x:c r="N206" s="17" t="str"/>
      <x:c r="O206" s="17" t="str">
        <x:v>Not established by registry; no active-status field</x:v>
      </x:c>
      <x:c r="P206" s="17"/>
      <x:c r="Q206" s="17" t="n">
        <x:v>1</x:v>
      </x:c>
      <x:c r="R206" s="18" t="d">
        <x:v>2026-10-07T00:00:00.000Z</x:v>
      </x:c>
      <x:c r="S206" s="18" t="d">
        <x:v>2026-10-30T00:00:00.000Z</x:v>
      </x:c>
      <x:c r="T206" s="17" t="str"/>
      <x:c r="U206" s="17" t="str"/>
      <x:c r="V206" s="17" t="str">
        <x:v>OWN01</x:v>
      </x:c>
      <x:c r="W206" s="17" t="str">
        <x:v>https://data.texas.gov/dataset/Public-Utility-Commission-of-Texas-Water-and-Sewer/auk8-env9</x:v>
      </x:c>
    </x:row>
    <x:row r="207" ht="46" customHeight="1">
      <x:c r="A207" s="17" t="str">
        <x:v>12860</x:v>
      </x:c>
      <x:c r="B207" s="17" t="str">
        <x:v>water</x:v>
      </x:c>
      <x:c r="C207" s="17" t="str">
        <x:v>AIR PARK HOA</x:v>
      </x:c>
      <x:c r="D207" s="17" t="str">
        <x:v>Unresolved</x:v>
      </x:c>
      <x:c r="E207" s="17" t="str">
        <x:v>Not resolved to ultimate owner</x:v>
      </x:c>
      <x:c r="F207" s="17" t="str">
        <x:v>Unresolved</x:v>
      </x:c>
      <x:c r="G207" s="17" t="str"/>
      <x:c r="H207" s="17" t="str"/>
      <x:c r="I207" s="17" t="str">
        <x:v>No inference from legal name or responsible-party contact to beneficial ownership.</x:v>
      </x:c>
      <x:c r="J207" s="17" t="str">
        <x:v>COLLIN</x:v>
      </x:c>
      <x:c r="K207" s="17" t="str">
        <x:v>COLLIN</x:v>
      </x:c>
      <x:c r="L207" s="17" t="str">
        <x:v>AIR PARK ESTATES</x:v>
      </x:c>
      <x:c r="M207" s="17" t="str">
        <x:v>AIR PARK HOMEOWNERS ASSOCIATION INC</x:v>
      </x:c>
      <x:c r="N207" s="17" t="str"/>
      <x:c r="O207" s="17" t="str">
        <x:v>Not established by registry; no active-status field</x:v>
      </x:c>
      <x:c r="P207" s="17"/>
      <x:c r="Q207" s="17" t="n">
        <x:v>1</x:v>
      </x:c>
      <x:c r="R207" s="18" t="d">
        <x:v>2026-10-07T00:00:00.000Z</x:v>
      </x:c>
      <x:c r="S207" s="18" t="d">
        <x:v>2026-10-30T00:00:00.000Z</x:v>
      </x:c>
      <x:c r="T207" s="17" t="str"/>
      <x:c r="U207" s="17" t="str"/>
      <x:c r="V207" s="17" t="str">
        <x:v>OWN01</x:v>
      </x:c>
      <x:c r="W207" s="17" t="str">
        <x:v>https://data.texas.gov/dataset/Public-Utility-Commission-of-Texas-Water-and-Sewer/auk8-env9</x:v>
      </x:c>
    </x:row>
    <x:row r="208" ht="46" customHeight="1">
      <x:c r="A208" s="17" t="str">
        <x:v>12869</x:v>
      </x:c>
      <x:c r="B208" s="17" t="str">
        <x:v>water</x:v>
      </x:c>
      <x:c r="C208" s="17" t="str">
        <x:v>BEAU RAY INC</x:v>
      </x:c>
      <x:c r="D208" s="17" t="str">
        <x:v>Unresolved</x:v>
      </x:c>
      <x:c r="E208" s="17" t="str">
        <x:v>Not resolved to ultimate owner</x:v>
      </x:c>
      <x:c r="F208" s="17" t="str">
        <x:v>Unresolved</x:v>
      </x:c>
      <x:c r="G208" s="17" t="str"/>
      <x:c r="H208" s="17" t="str"/>
      <x:c r="I208" s="17" t="str">
        <x:v>No inference from legal name or responsible-party contact to beneficial ownership.</x:v>
      </x:c>
      <x:c r="J208" s="17" t="str">
        <x:v>BRAZORIA, HARRIS, WALLER</x:v>
      </x:c>
      <x:c r="K208" s="17" t="str">
        <x:v>HARRIS</x:v>
      </x:c>
      <x:c r="L208" s="17" t="str">
        <x:v>BAYOU SHADOWS</x:v>
      </x:c>
      <x:c r="M208" s="17" t="str">
        <x:v>BEAU RAY INC</x:v>
      </x:c>
      <x:c r="N208" s="17" t="str"/>
      <x:c r="O208" s="17" t="str">
        <x:v>Not established by registry; no active-status field</x:v>
      </x:c>
      <x:c r="P208" s="17"/>
      <x:c r="Q208" s="17" t="n">
        <x:v>1</x:v>
      </x:c>
      <x:c r="R208" s="18" t="d">
        <x:v>2026-10-07T00:00:00.000Z</x:v>
      </x:c>
      <x:c r="S208" s="18" t="d">
        <x:v>2026-10-30T00:00:00.000Z</x:v>
      </x:c>
      <x:c r="T208" s="17" t="str"/>
      <x:c r="U208" s="17" t="str"/>
      <x:c r="V208" s="17" t="str">
        <x:v>OWN01</x:v>
      </x:c>
      <x:c r="W208" s="17" t="str">
        <x:v>https://data.texas.gov/dataset/Public-Utility-Commission-of-Texas-Water-and-Sewer/auk8-env9</x:v>
      </x:c>
    </x:row>
    <x:row r="209" ht="46" customHeight="1">
      <x:c r="A209" s="17" t="str">
        <x:v>12872</x:v>
      </x:c>
      <x:c r="B209" s="17" t="str">
        <x:v>water</x:v>
      </x:c>
      <x:c r="C209" s="17" t="str">
        <x:v>U.S. LAND CORPORATION</x:v>
      </x:c>
      <x:c r="D209" s="17" t="str">
        <x:v>Unresolved</x:v>
      </x:c>
      <x:c r="E209" s="17" t="str">
        <x:v>Not resolved to ultimate owner</x:v>
      </x:c>
      <x:c r="F209" s="17" t="str">
        <x:v>Unresolved</x:v>
      </x:c>
      <x:c r="G209" s="17" t="str"/>
      <x:c r="H209" s="17" t="str"/>
      <x:c r="I209" s="17" t="str">
        <x:v>No inference from legal name or responsible-party contact to beneficial ownership.</x:v>
      </x:c>
      <x:c r="J209" s="17" t="str">
        <x:v>HARRIS, MONTGOMERY</x:v>
      </x:c>
      <x:c r="K209" s="17" t="str">
        <x:v>MONTGOMERY</x:v>
      </x:c>
      <x:c r="L209" s="17" t="str">
        <x:v>PARADISE COVE WATER SYSTEM</x:v>
      </x:c>
      <x:c r="M209" s="17" t="str">
        <x:v>U S LAND CORP DBA PARADISE COVE WATER SYSTEM</x:v>
      </x:c>
      <x:c r="N209" s="17" t="str"/>
      <x:c r="O209" s="17" t="str">
        <x:v>Not established by registry; no active-status field</x:v>
      </x:c>
      <x:c r="P209" s="17"/>
      <x:c r="Q209" s="17" t="n">
        <x:v>1</x:v>
      </x:c>
      <x:c r="R209" s="18" t="d">
        <x:v>2026-10-07T00:00:00.000Z</x:v>
      </x:c>
      <x:c r="S209" s="18" t="d">
        <x:v>2026-10-30T00:00:00.000Z</x:v>
      </x:c>
      <x:c r="T209" s="17" t="str"/>
      <x:c r="U209" s="17" t="str"/>
      <x:c r="V209" s="17" t="str">
        <x:v>OWN01</x:v>
      </x:c>
      <x:c r="W209" s="17" t="str">
        <x:v>https://data.texas.gov/dataset/Public-Utility-Commission-of-Texas-Water-and-Sewer/auk8-env9</x:v>
      </x:c>
    </x:row>
    <x:row r="210" ht="46" customHeight="1">
      <x:c r="A210" s="17" t="str">
        <x:v>12878</x:v>
      </x:c>
      <x:c r="B210" s="17" t="str">
        <x:v>water</x:v>
      </x:c>
      <x:c r="C210" s="17" t="str">
        <x:v>FIRST TEXAS CATTLE COMPANY</x:v>
      </x:c>
      <x:c r="D210" s="17" t="str">
        <x:v>Unresolved</x:v>
      </x:c>
      <x:c r="E210" s="17" t="str">
        <x:v>Not resolved to ultimate owner</x:v>
      </x:c>
      <x:c r="F210" s="17" t="str">
        <x:v>Unresolved</x:v>
      </x:c>
      <x:c r="G210" s="17" t="str"/>
      <x:c r="H210" s="17" t="str"/>
      <x:c r="I210" s="17" t="str">
        <x:v>No inference from legal name or responsible-party contact to beneficial ownership.</x:v>
      </x:c>
      <x:c r="J210" s="17" t="str">
        <x:v>HUDSPETH</x:v>
      </x:c>
      <x:c r="K210" s="17" t="str">
        <x:v>HUDSPETH</x:v>
      </x:c>
      <x:c r="L210" s="17" t="str">
        <x:v>CERRO ALTO WATER SYSTEM</x:v>
      </x:c>
      <x:c r="M210" s="17" t="str">
        <x:v>FIRST TEXAS CATTLE COMPANY INC</x:v>
      </x:c>
      <x:c r="N210" s="17" t="str"/>
      <x:c r="O210" s="17" t="str">
        <x:v>Not established by registry; no active-status field</x:v>
      </x:c>
      <x:c r="P210" s="17"/>
      <x:c r="Q210" s="17" t="n">
        <x:v>1</x:v>
      </x:c>
      <x:c r="R210" s="18" t="d">
        <x:v>2026-10-07T00:00:00.000Z</x:v>
      </x:c>
      <x:c r="S210" s="18" t="d">
        <x:v>2026-10-30T00:00:00.000Z</x:v>
      </x:c>
      <x:c r="T210" s="17" t="str"/>
      <x:c r="U210" s="17" t="str"/>
      <x:c r="V210" s="17" t="str">
        <x:v>OWN01</x:v>
      </x:c>
      <x:c r="W210" s="17" t="str">
        <x:v>https://data.texas.gov/dataset/Public-Utility-Commission-of-Texas-Water-and-Sewer/auk8-env9</x:v>
      </x:c>
    </x:row>
    <x:row r="211" ht="46" customHeight="1">
      <x:c r="A211" s="17" t="str">
        <x:v>12887</x:v>
      </x:c>
      <x:c r="B211" s="17" t="str">
        <x:v>water</x:v>
      </x:c>
      <x:c r="C211" s="17" t="str">
        <x:v>MSEC ENTERPRISES</x:v>
      </x:c>
      <x:c r="D211" s="17" t="str">
        <x:v>MidSouth Water / Wastewater</x:v>
      </x:c>
      <x:c r="E211" s="17" t="str">
        <x:v>Documented platform match; see group caveats</x:v>
      </x:c>
      <x:c r="F211" s="17" t="str">
        <x:v>Member-owned cooperative subsidiaries</x:v>
      </x:c>
      <x:c r="G211" s="17" t="str">
        <x:v>Mid-South Electric Cooperative Association</x:v>
      </x:c>
      <x:c r="H211" s="17" t="str">
        <x:v>OWN01; OWN32; OWN33</x:v>
      </x:c>
      <x:c r="I211" s="17" t="str">
        <x:v>A purchase agreement with the City of Conroe was announced in a September 24, 2026 statement. The seller says PUC approval and asset transfer are pending and operations remain with MidSouth. The utilities are not classified as municipally owned before closing.</x:v>
      </x:c>
      <x:c r="J211" s="17" t="str">
        <x:v>GRIMES, MONTGOMERY</x:v>
      </x:c>
      <x:c r="K211" s="17" t="str">
        <x:v>MONTGOMERY</x:v>
      </x:c>
      <x:c r="L211" s="17" t="str"/>
      <x:c r="M211" s="17" t="str">
        <x:v>MSEC ENTERPRISES INC</x:v>
      </x:c>
      <x:c r="N211" s="17" t="str">
        <x:v>MIDSOUTH</x:v>
      </x:c>
      <x:c r="O211" s="17" t="str">
        <x:v>Not established by registry; no active-status field</x:v>
      </x:c>
      <x:c r="P211" s="17"/>
      <x:c r="Q211" s="17" t="n">
        <x:v>1</x:v>
      </x:c>
      <x:c r="R211" s="18" t="d">
        <x:v>2026-10-07T00:00:00.000Z</x:v>
      </x:c>
      <x:c r="S211" s="18" t="d">
        <x:v>2026-10-30T00:00:00.000Z</x:v>
      </x:c>
      <x:c r="T211" s="17" t="str"/>
      <x:c r="U211" s="17" t="str"/>
      <x:c r="V211" s="17" t="str">
        <x:v>OWN01</x:v>
      </x:c>
      <x:c r="W211" s="17" t="str">
        <x:v>https://data.texas.gov/dataset/Public-Utility-Commission-of-Texas-Water-and-Sewer/auk8-env9</x:v>
      </x:c>
    </x:row>
    <x:row r="212" ht="46" customHeight="1">
      <x:c r="A212" s="17" t="str">
        <x:v>12892</x:v>
      </x:c>
      <x:c r="B212" s="17" t="str">
        <x:v>water</x:v>
      </x:c>
      <x:c r="C212" s="17" t="str">
        <x:v>T &amp; W WATER SERVICE COMPANY</x:v>
      </x:c>
      <x:c r="D212" s="17" t="str">
        <x:v>Blue Topaz Utilities</x:v>
      </x:c>
      <x:c r="E212" s="17" t="str">
        <x:v>Documented platform match; see group caveats</x:v>
      </x:c>
      <x:c r="F212" s="17" t="str">
        <x:v>Publicly traded holding company; dispersed shareholders</x:v>
      </x:c>
      <x:c r="G212" s="17" t="str">
        <x:v>NW Natural Water / Northwest Natural Holding Company</x:v>
      </x:c>
      <x:c r="H212" s="17" t="str">
        <x:v>OWN01; OWN18; OWN19; OWN20; OWN45</x:v>
      </x:c>
      <x:c r="I212" s="17" t="str">
        <x:v>Blue Topaz is distinct from Hearthstone / Hope Water, which is backed by Ullico. NW Natural's buyer-authored case study describes T &amp; W as family owned and operating smoothly before its acquisition; this is not an independent service-quality evaluation.</x:v>
      </x:c>
      <x:c r="J212" s="17" t="str">
        <x:v>HARRIS, LIBERTY, MONTGOMERY</x:v>
      </x:c>
      <x:c r="K212" s="17" t="str">
        <x:v>MONTGOMERY</x:v>
      </x:c>
      <x:c r="L212" s="17" t="str">
        <x:v>BLUE TOPAZ UTILITIES</x:v>
      </x:c>
      <x:c r="M212" s="17" t="str">
        <x:v>T &amp; W WATER SERVICE COMPANY</x:v>
      </x:c>
      <x:c r="N212" s="17" t="str">
        <x:v>NWN</x:v>
      </x:c>
      <x:c r="O212" s="17" t="str">
        <x:v>Not established by registry; no active-status field</x:v>
      </x:c>
      <x:c r="P212" s="17"/>
      <x:c r="Q212" s="17" t="n">
        <x:v>1</x:v>
      </x:c>
      <x:c r="R212" s="18" t="d">
        <x:v>2026-10-07T00:00:00.000Z</x:v>
      </x:c>
      <x:c r="S212" s="18" t="d">
        <x:v>2026-10-30T00:00:00.000Z</x:v>
      </x:c>
      <x:c r="T212" s="17" t="str"/>
      <x:c r="U212" s="17" t="str"/>
      <x:c r="V212" s="17" t="str">
        <x:v>OWN01</x:v>
      </x:c>
      <x:c r="W212" s="17" t="str">
        <x:v>https://data.texas.gov/dataset/Public-Utility-Commission-of-Texas-Water-and-Sewer/auk8-env9</x:v>
      </x:c>
    </x:row>
    <x:row r="213" ht="46" customHeight="1">
      <x:c r="A213" s="17" t="str">
        <x:v>12901</x:v>
      </x:c>
      <x:c r="B213" s="17" t="str">
        <x:v>water</x:v>
      </x:c>
      <x:c r="C213" s="17" t="str">
        <x:v>OW PROPERTY OWNERS</x:v>
      </x:c>
      <x:c r="D213" s="17" t="str">
        <x:v>Unresolved</x:v>
      </x:c>
      <x:c r="E213" s="17" t="str">
        <x:v>Not resolved to ultimate owner</x:v>
      </x:c>
      <x:c r="F213" s="17" t="str">
        <x:v>Unresolved</x:v>
      </x:c>
      <x:c r="G213" s="17" t="str"/>
      <x:c r="H213" s="17" t="str"/>
      <x:c r="I213" s="17" t="str">
        <x:v>No inference from legal name or responsible-party contact to beneficial ownership.</x:v>
      </x:c>
      <x:c r="J213" s="17" t="str">
        <x:v>HENDERSON</x:v>
      </x:c>
      <x:c r="K213" s="17" t="str">
        <x:v>HENDERSON</x:v>
      </x:c>
      <x:c r="L213" s="17" t="str"/>
      <x:c r="M213" s="17" t="str">
        <x:v>OW PROPERTY OWNERS ASSOCIATION INC</x:v>
      </x:c>
      <x:c r="N213" s="17" t="str"/>
      <x:c r="O213" s="17" t="str">
        <x:v>Not established by registry; no active-status field</x:v>
      </x:c>
      <x:c r="P213" s="17"/>
      <x:c r="Q213" s="17" t="n">
        <x:v>1</x:v>
      </x:c>
      <x:c r="R213" s="18" t="d">
        <x:v>2026-10-07T00:00:00.000Z</x:v>
      </x:c>
      <x:c r="S213" s="18" t="d">
        <x:v>2026-10-30T00:00:00.000Z</x:v>
      </x:c>
      <x:c r="T213" s="17" t="str"/>
      <x:c r="U213" s="17" t="str"/>
      <x:c r="V213" s="17" t="str">
        <x:v>OWN01</x:v>
      </x:c>
      <x:c r="W213" s="17" t="str">
        <x:v>https://data.texas.gov/dataset/Public-Utility-Commission-of-Texas-Water-and-Sewer/auk8-env9</x:v>
      </x:c>
    </x:row>
    <x:row r="214" ht="46" customHeight="1">
      <x:c r="A214" s="17" t="str">
        <x:v>12902</x:v>
      </x:c>
      <x:c r="B214" s="17" t="str">
        <x:v>water</x:v>
      </x:c>
      <x:c r="C214" s="17" t="str">
        <x:v>AQUA TEXAS</x:v>
      </x:c>
      <x:c r="D214" s="17" t="str">
        <x:v>Aqua Texas</x:v>
      </x:c>
      <x:c r="E214" s="17" t="str">
        <x:v>Documented platform match; see group caveats</x:v>
      </x:c>
      <x:c r="F214" s="17" t="str">
        <x:v>Publicly traded holding company; dispersed shareholders</x:v>
      </x:c>
      <x:c r="G214" s="17" t="str">
        <x:v>Essential Utilities, Inc.</x:v>
      </x:c>
      <x:c r="H214" s="17" t="str">
        <x:v>OWN01; OWN09; OWN10; OWN11; OWN36</x:v>
      </x:c>
      <x:c r="I214"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214" s="17" t="str">
        <x:v>BANDERA, BOSQUE, BRAZORIA, BURNET, CHEROKEE, COMAL, DENTON, ERATH, FORT BEND, GRAYSON, HARRIS, HAYS, HENDERSON, HUNT, KERR, MCLENNAN, MEDINA, MONTGOMERY, PARKER, SOMERVELL, TARRANT, TRAVIS, WISE</x:v>
      </x:c>
      <x:c r="K214" s="17" t="str">
        <x:v>HENDERSON</x:v>
      </x:c>
      <x:c r="L214" s="17" t="str"/>
      <x:c r="M214" s="17" t="str">
        <x:v>AQUA DEVELOPMENT INC</x:v>
      </x:c>
      <x:c r="N214" s="17" t="str">
        <x:v>ESSENTIAL</x:v>
      </x:c>
      <x:c r="O214" s="17" t="str">
        <x:v>Not established by registry; no active-status field</x:v>
      </x:c>
      <x:c r="P214" s="17"/>
      <x:c r="Q214" s="17" t="n">
        <x:v>1</x:v>
      </x:c>
      <x:c r="R214" s="18" t="d">
        <x:v>2026-10-07T00:00:00.000Z</x:v>
      </x:c>
      <x:c r="S214" s="18" t="d">
        <x:v>2026-10-30T00:00:00.000Z</x:v>
      </x:c>
      <x:c r="T214" s="17" t="str"/>
      <x:c r="U214" s="17" t="str"/>
      <x:c r="V214" s="17" t="str">
        <x:v>OWN01</x:v>
      </x:c>
      <x:c r="W214" s="17" t="str">
        <x:v>https://data.texas.gov/dataset/Public-Utility-Commission-of-Texas-Water-and-Sewer/auk8-env9</x:v>
      </x:c>
    </x:row>
    <x:row r="215" ht="46" customHeight="1">
      <x:c r="A215" s="17" t="str">
        <x:v>12903</x:v>
      </x:c>
      <x:c r="B215" s="17" t="str">
        <x:v>water</x:v>
      </x:c>
      <x:c r="C215" s="17" t="str">
        <x:v>HOUSTON SOUTHWEST AIRPORT</x:v>
      </x:c>
      <x:c r="D215" s="17" t="str">
        <x:v>Unresolved</x:v>
      </x:c>
      <x:c r="E215" s="17" t="str">
        <x:v>Not resolved to ultimate owner</x:v>
      </x:c>
      <x:c r="F215" s="17" t="str">
        <x:v>Unresolved</x:v>
      </x:c>
      <x:c r="G215" s="17" t="str"/>
      <x:c r="H215" s="17" t="str"/>
      <x:c r="I215" s="17" t="str">
        <x:v>No inference from legal name or responsible-party contact to beneficial ownership.</x:v>
      </x:c>
      <x:c r="J215" s="17" t="str">
        <x:v>ERATH, FORT BEND</x:v>
      </x:c>
      <x:c r="K215" s="17" t="str">
        <x:v>FORT BEND</x:v>
      </x:c>
      <x:c r="L215" s="17" t="str"/>
      <x:c r="M215" s="17" t="str">
        <x:v>TEJAS ASSOC INC</x:v>
      </x:c>
      <x:c r="N215" s="17" t="str"/>
      <x:c r="O215" s="17" t="str">
        <x:v>Not established by registry; no active-status field</x:v>
      </x:c>
      <x:c r="P215" s="17"/>
      <x:c r="Q215" s="17" t="n">
        <x:v>1</x:v>
      </x:c>
      <x:c r="R215" s="18" t="d">
        <x:v>2026-10-07T00:00:00.000Z</x:v>
      </x:c>
      <x:c r="S215" s="18" t="d">
        <x:v>2026-10-30T00:00:00.000Z</x:v>
      </x:c>
      <x:c r="T215" s="17" t="str"/>
      <x:c r="U215" s="17" t="str"/>
      <x:c r="V215" s="17" t="str">
        <x:v>OWN01</x:v>
      </x:c>
      <x:c r="W215" s="17" t="str">
        <x:v>https://data.texas.gov/dataset/Public-Utility-Commission-of-Texas-Water-and-Sewer/auk8-env9</x:v>
      </x:c>
    </x:row>
    <x:row r="216" ht="46" customHeight="1">
      <x:c r="A216" s="17" t="str">
        <x:v>12908</x:v>
      </x:c>
      <x:c r="B216" s="17" t="str">
        <x:v>water</x:v>
      </x:c>
      <x:c r="C216" s="17" t="str">
        <x:v>SERENITY WATER</x:v>
      </x:c>
      <x:c r="D216" s="17" t="str">
        <x:v>Unresolved</x:v>
      </x:c>
      <x:c r="E216" s="17" t="str">
        <x:v>Not resolved to ultimate owner</x:v>
      </x:c>
      <x:c r="F216" s="17" t="str">
        <x:v>Unresolved</x:v>
      </x:c>
      <x:c r="G216" s="17" t="str"/>
      <x:c r="H216" s="17" t="str"/>
      <x:c r="I216" s="17" t="str">
        <x:v>No inference from legal name or responsible-party contact to beneficial ownership.</x:v>
      </x:c>
      <x:c r="J216" s="17" t="str">
        <x:v>KERR</x:v>
      </x:c>
      <x:c r="K216" s="17" t="str">
        <x:v>KERR</x:v>
      </x:c>
      <x:c r="L216" s="17" t="str"/>
      <x:c r="M216" s="17" t="str">
        <x:v>SERENITY WATER LLC</x:v>
      </x:c>
      <x:c r="N216" s="17" t="str"/>
      <x:c r="O216" s="17" t="str">
        <x:v>Not established by registry; no active-status field</x:v>
      </x:c>
      <x:c r="P216" s="17"/>
      <x:c r="Q216" s="17" t="n">
        <x:v>1</x:v>
      </x:c>
      <x:c r="R216" s="18" t="d">
        <x:v>2026-10-07T00:00:00.000Z</x:v>
      </x:c>
      <x:c r="S216" s="18" t="d">
        <x:v>2026-10-30T00:00:00.000Z</x:v>
      </x:c>
      <x:c r="T216" s="17" t="str"/>
      <x:c r="U216" s="17" t="str"/>
      <x:c r="V216" s="17" t="str">
        <x:v>OWN01</x:v>
      </x:c>
      <x:c r="W216" s="17" t="str">
        <x:v>https://data.texas.gov/dataset/Public-Utility-Commission-of-Texas-Water-and-Sewer/auk8-env9</x:v>
      </x:c>
    </x:row>
    <x:row r="217" ht="46" customHeight="1">
      <x:c r="A217" s="17" t="str">
        <x:v>12914</x:v>
      </x:c>
      <x:c r="B217" s="17" t="str">
        <x:v>water</x:v>
      </x:c>
      <x:c r="C217" s="17" t="str">
        <x:v>MID-TEX UTILITIES</x:v>
      </x:c>
      <x:c r="D217" s="17" t="str">
        <x:v>Texas Water Utilities / Corix Utilities Texas</x:v>
      </x:c>
      <x:c r="E217" s="17" t="str">
        <x:v>Documented platform match; see group caveats</x:v>
      </x:c>
      <x:c r="F217" s="17" t="str">
        <x:v>Institutional infrastructure funds, public-sector pension capital and insurer capital</x:v>
      </x:c>
      <x:c r="G217" s="17" t="str">
        <x:v>Nexus Water Group; BCI program and SWMAC/IIF/Bazos structure</x:v>
      </x:c>
      <x:c r="H217" s="17" t="str">
        <x:v>OWN01; OWN04; OWN05; OWN06; OWN07; OWN08; OWN37</x:v>
      </x:c>
      <x:c r="I217"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217" s="17" t="str">
        <x:v>HAYS, TRAVIS</x:v>
      </x:c>
      <x:c r="K217" s="17" t="str">
        <x:v>HAYS</x:v>
      </x:c>
      <x:c r="L217" s="17" t="str"/>
      <x:c r="M217" s="17" t="str">
        <x:v>SWWC UTILITIES INC</x:v>
      </x:c>
      <x:c r="N217" s="17" t="str">
        <x:v>NEXUS</x:v>
      </x:c>
      <x:c r="O217" s="17" t="str">
        <x:v>Not established by registry; no active-status field</x:v>
      </x:c>
      <x:c r="P217" s="17"/>
      <x:c r="Q217" s="17" t="n">
        <x:v>1</x:v>
      </x:c>
      <x:c r="R217" s="18" t="d">
        <x:v>2026-10-07T00:00:00.000Z</x:v>
      </x:c>
      <x:c r="S217" s="18" t="d">
        <x:v>2026-10-30T00:00:00.000Z</x:v>
      </x:c>
      <x:c r="T217" s="17" t="str"/>
      <x:c r="U217" s="17" t="str"/>
      <x:c r="V217" s="17" t="str">
        <x:v>OWN01</x:v>
      </x:c>
      <x:c r="W217" s="17" t="str">
        <x:v>https://data.texas.gov/dataset/Public-Utility-Commission-of-Texas-Water-and-Sewer/auk8-env9</x:v>
      </x:c>
    </x:row>
    <x:row r="218" ht="46" customHeight="1">
      <x:c r="A218" s="17" t="str">
        <x:v>12920</x:v>
      </x:c>
      <x:c r="B218" s="17" t="str">
        <x:v>water</x:v>
      </x:c>
      <x:c r="C218" s="17" t="str">
        <x:v>SOUTHWEST LIQUIDS</x:v>
      </x:c>
      <x:c r="D218" s="17" t="str">
        <x:v>Unresolved</x:v>
      </x:c>
      <x:c r="E218" s="17" t="str">
        <x:v>Not resolved to ultimate owner</x:v>
      </x:c>
      <x:c r="F218" s="17" t="str">
        <x:v>Unresolved</x:v>
      </x:c>
      <x:c r="G218" s="17" t="str"/>
      <x:c r="H218" s="17" t="str"/>
      <x:c r="I218" s="17" t="str">
        <x:v>No inference from legal name or responsible-party contact to beneficial ownership.</x:v>
      </x:c>
      <x:c r="J218" s="17" t="str">
        <x:v>HAYS</x:v>
      </x:c>
      <x:c r="K218" s="17" t="str">
        <x:v>HAYS</x:v>
      </x:c>
      <x:c r="L218" s="17" t="str"/>
      <x:c r="M218" s="17" t="str">
        <x:v>SOUTHWEST LIQUIDS INC</x:v>
      </x:c>
      <x:c r="N218" s="17" t="str"/>
      <x:c r="O218" s="17" t="str">
        <x:v>Not established by registry; no active-status field</x:v>
      </x:c>
      <x:c r="P218" s="17"/>
      <x:c r="Q218" s="17" t="n">
        <x:v>1</x:v>
      </x:c>
      <x:c r="R218" s="18" t="d">
        <x:v>2026-10-07T00:00:00.000Z</x:v>
      </x:c>
      <x:c r="S218" s="18" t="d">
        <x:v>2026-10-30T00:00:00.000Z</x:v>
      </x:c>
      <x:c r="T218" s="17" t="str"/>
      <x:c r="U218" s="17" t="str"/>
      <x:c r="V218" s="17" t="str">
        <x:v>OWN01</x:v>
      </x:c>
      <x:c r="W218" s="17" t="str">
        <x:v>https://data.texas.gov/dataset/Public-Utility-Commission-of-Texas-Water-and-Sewer/auk8-env9</x:v>
      </x:c>
    </x:row>
    <x:row r="219" ht="46" customHeight="1">
      <x:c r="A219" s="17" t="str">
        <x:v>12922</x:v>
      </x:c>
      <x:c r="B219" s="17" t="str">
        <x:v>water</x:v>
      </x:c>
      <x:c r="C219" s="17" t="str">
        <x:v>ROYAL VALLEY UTILITIES</x:v>
      </x:c>
      <x:c r="D219" s="17" t="str">
        <x:v>Unresolved</x:v>
      </x:c>
      <x:c r="E219" s="17" t="str">
        <x:v>Not resolved to ultimate owner</x:v>
      </x:c>
      <x:c r="F219" s="17" t="str">
        <x:v>Unresolved</x:v>
      </x:c>
      <x:c r="G219" s="17" t="str"/>
      <x:c r="H219" s="17" t="str"/>
      <x:c r="I219" s="17" t="str">
        <x:v>No inference from legal name or responsible-party contact to beneficial ownership.</x:v>
      </x:c>
      <x:c r="J219" s="17" t="str">
        <x:v>FORT BEND</x:v>
      </x:c>
      <x:c r="K219" s="17" t="str">
        <x:v>FORT BEND</x:v>
      </x:c>
      <x:c r="L219" s="17" t="str"/>
      <x:c r="M219" s="17" t="str">
        <x:v>ROYAL VALLEY UTILITIES INC</x:v>
      </x:c>
      <x:c r="N219" s="17" t="str"/>
      <x:c r="O219" s="17" t="str">
        <x:v>Not established by registry; no active-status field</x:v>
      </x:c>
      <x:c r="P219" s="17"/>
      <x:c r="Q219" s="17" t="n">
        <x:v>1</x:v>
      </x:c>
      <x:c r="R219" s="18" t="d">
        <x:v>2026-10-07T00:00:00.000Z</x:v>
      </x:c>
      <x:c r="S219" s="18" t="d">
        <x:v>2026-10-30T00:00:00.000Z</x:v>
      </x:c>
      <x:c r="T219" s="17" t="str"/>
      <x:c r="U219" s="17" t="str"/>
      <x:c r="V219" s="17" t="str">
        <x:v>OWN01</x:v>
      </x:c>
      <x:c r="W219" s="17" t="str">
        <x:v>https://data.texas.gov/dataset/Public-Utility-Commission-of-Texas-Water-and-Sewer/auk8-env9</x:v>
      </x:c>
    </x:row>
    <x:row r="220" ht="46" customHeight="1">
      <x:c r="A220" s="17" t="str">
        <x:v>12924</x:v>
      </x:c>
      <x:c r="B220" s="17" t="str">
        <x:v>water</x:v>
      </x:c>
      <x:c r="C220" s="17" t="str">
        <x:v>MANVEL UTILITIES</x:v>
      </x:c>
      <x:c r="D220" s="17" t="str">
        <x:v>Unresolved</x:v>
      </x:c>
      <x:c r="E220" s="17" t="str">
        <x:v>Not resolved to ultimate owner</x:v>
      </x:c>
      <x:c r="F220" s="17" t="str">
        <x:v>Unresolved</x:v>
      </x:c>
      <x:c r="G220" s="17" t="str"/>
      <x:c r="H220" s="17" t="str"/>
      <x:c r="I220" s="17" t="str">
        <x:v>No inference from legal name or responsible-party contact to beneficial ownership.</x:v>
      </x:c>
      <x:c r="J220" s="17" t="str">
        <x:v>BRAZORIA</x:v>
      </x:c>
      <x:c r="K220" s="17" t="str">
        <x:v>BRAZORIA</x:v>
      </x:c>
      <x:c r="L220" s="17" t="str"/>
      <x:c r="M220" s="17" t="str">
        <x:v>MANVEL UTILITIES LP</x:v>
      </x:c>
      <x:c r="N220" s="17" t="str"/>
      <x:c r="O220" s="17" t="str">
        <x:v>Not established by registry; no active-status field</x:v>
      </x:c>
      <x:c r="P220" s="17"/>
      <x:c r="Q220" s="17" t="n">
        <x:v>1</x:v>
      </x:c>
      <x:c r="R220" s="18" t="d">
        <x:v>2026-10-07T00:00:00.000Z</x:v>
      </x:c>
      <x:c r="S220" s="18" t="d">
        <x:v>2026-10-30T00:00:00.000Z</x:v>
      </x:c>
      <x:c r="T220" s="17" t="str"/>
      <x:c r="U220" s="17" t="str"/>
      <x:c r="V220" s="17" t="str">
        <x:v>OWN01</x:v>
      </x:c>
      <x:c r="W220" s="17" t="str">
        <x:v>https://data.texas.gov/dataset/Public-Utility-Commission-of-Texas-Water-and-Sewer/auk8-env9</x:v>
      </x:c>
    </x:row>
    <x:row r="221" ht="46" customHeight="1">
      <x:c r="A221" s="17" t="str">
        <x:v>12932</x:v>
      </x:c>
      <x:c r="B221" s="17" t="str">
        <x:v>water</x:v>
      </x:c>
      <x:c r="C221" s="17" t="str">
        <x:v>RANCH CREST WATER</x:v>
      </x:c>
      <x:c r="D221" s="17" t="str">
        <x:v>Unresolved</x:v>
      </x:c>
      <x:c r="E221" s="17" t="str">
        <x:v>Not resolved to ultimate owner</x:v>
      </x:c>
      <x:c r="F221" s="17" t="str">
        <x:v>Unresolved</x:v>
      </x:c>
      <x:c r="G221" s="17" t="str"/>
      <x:c r="H221" s="17" t="str"/>
      <x:c r="I221" s="17" t="str">
        <x:v>No inference from legal name or responsible-party contact to beneficial ownership.</x:v>
      </x:c>
      <x:c r="J221" s="17" t="str">
        <x:v>MONTGOMERY</x:v>
      </x:c>
      <x:c r="K221" s="17" t="str">
        <x:v>MONTGOMERY</x:v>
      </x:c>
      <x:c r="L221" s="17" t="str"/>
      <x:c r="M221" s="17" t="str">
        <x:v>UTILITIES INVESTMENT</x:v>
      </x:c>
      <x:c r="N221" s="17" t="str"/>
      <x:c r="O221" s="17" t="str">
        <x:v>Not established by registry; no active-status field</x:v>
      </x:c>
      <x:c r="P221" s="17"/>
      <x:c r="Q221" s="17" t="n">
        <x:v>1</x:v>
      </x:c>
      <x:c r="R221" s="18" t="d">
        <x:v>2026-10-07T00:00:00.000Z</x:v>
      </x:c>
      <x:c r="S221" s="18" t="d">
        <x:v>2026-10-30T00:00:00.000Z</x:v>
      </x:c>
      <x:c r="T221" s="17" t="str"/>
      <x:c r="U221" s="17" t="str"/>
      <x:c r="V221" s="17" t="str">
        <x:v>OWN01</x:v>
      </x:c>
      <x:c r="W221" s="17" t="str">
        <x:v>https://data.texas.gov/dataset/Public-Utility-Commission-of-Texas-Water-and-Sewer/auk8-env9</x:v>
      </x:c>
    </x:row>
    <x:row r="222" ht="46" customHeight="1">
      <x:c r="A222" s="17" t="str">
        <x:v>12938</x:v>
      </x:c>
      <x:c r="B222" s="17" t="str">
        <x:v>water</x:v>
      </x:c>
      <x:c r="C222" s="17" t="str">
        <x:v>HARRIS COUNTY WATER CORPORATION</x:v>
      </x:c>
      <x:c r="D222" s="17" t="str">
        <x:v>Unresolved</x:v>
      </x:c>
      <x:c r="E222" s="17" t="str">
        <x:v>Not resolved to ultimate owner</x:v>
      </x:c>
      <x:c r="F222" s="17" t="str">
        <x:v>Unresolved</x:v>
      </x:c>
      <x:c r="G222" s="17" t="str"/>
      <x:c r="H222" s="17" t="str"/>
      <x:c r="I222" s="17" t="str">
        <x:v>No inference from legal name or responsible-party contact to beneficial ownership.</x:v>
      </x:c>
      <x:c r="J222" s="17" t="str">
        <x:v>HARRIS</x:v>
      </x:c>
      <x:c r="K222" s="17" t="str">
        <x:v>HARRIS</x:v>
      </x:c>
      <x:c r="L222" s="17" t="str">
        <x:v>LINCOLN SQUARE WATER SYSTEM</x:v>
      </x:c>
      <x:c r="M222" s="17" t="str">
        <x:v>HARRIS COUNTY WATER CORPORATION</x:v>
      </x:c>
      <x:c r="N222" s="17" t="str"/>
      <x:c r="O222" s="17" t="str">
        <x:v>Not established by registry; no active-status field</x:v>
      </x:c>
      <x:c r="P222" s="17"/>
      <x:c r="Q222" s="17" t="n">
        <x:v>1</x:v>
      </x:c>
      <x:c r="R222" s="18" t="d">
        <x:v>2026-10-07T00:00:00.000Z</x:v>
      </x:c>
      <x:c r="S222" s="18" t="d">
        <x:v>2026-10-30T00:00:00.000Z</x:v>
      </x:c>
      <x:c r="T222" s="17" t="str"/>
      <x:c r="U222" s="17" t="str"/>
      <x:c r="V222" s="17" t="str">
        <x:v>OWN01</x:v>
      </x:c>
      <x:c r="W222" s="17" t="str">
        <x:v>https://data.texas.gov/dataset/Public-Utility-Commission-of-Texas-Water-and-Sewer/auk8-env9</x:v>
      </x:c>
    </x:row>
    <x:row r="223" ht="46" customHeight="1">
      <x:c r="A223" s="17" t="str">
        <x:v>12939</x:v>
      </x:c>
      <x:c r="B223" s="17" t="str">
        <x:v>water</x:v>
      </x:c>
      <x:c r="C223" s="17" t="str">
        <x:v>EZKIEL HOLLOWAY</x:v>
      </x:c>
      <x:c r="D223" s="17" t="str">
        <x:v>Unresolved</x:v>
      </x:c>
      <x:c r="E223" s="17" t="str">
        <x:v>Not resolved to ultimate owner</x:v>
      </x:c>
      <x:c r="F223" s="17" t="str">
        <x:v>Unresolved</x:v>
      </x:c>
      <x:c r="G223" s="17" t="str"/>
      <x:c r="H223" s="17" t="str"/>
      <x:c r="I223" s="17" t="str">
        <x:v>No inference from legal name or responsible-party contact to beneficial ownership.</x:v>
      </x:c>
      <x:c r="J223" s="17" t="str">
        <x:v>KERR</x:v>
      </x:c>
      <x:c r="K223" s="17" t="str">
        <x:v>KERR</x:v>
      </x:c>
      <x:c r="L223" s="17" t="str">
        <x:v>HILL RIVER WATER WORKS</x:v>
      </x:c>
      <x:c r="M223" s="17" t="str">
        <x:v>HILL RIVER WATER WORKS</x:v>
      </x:c>
      <x:c r="N223" s="17" t="str"/>
      <x:c r="O223" s="17" t="str">
        <x:v>Not established by registry; no active-status field</x:v>
      </x:c>
      <x:c r="P223" s="17"/>
      <x:c r="Q223" s="17" t="n">
        <x:v>1</x:v>
      </x:c>
      <x:c r="R223" s="18" t="d">
        <x:v>2026-10-07T00:00:00.000Z</x:v>
      </x:c>
      <x:c r="S223" s="18" t="d">
        <x:v>2026-10-30T00:00:00.000Z</x:v>
      </x:c>
      <x:c r="T223" s="17" t="str"/>
      <x:c r="U223" s="17" t="str"/>
      <x:c r="V223" s="17" t="str">
        <x:v>OWN01</x:v>
      </x:c>
      <x:c r="W223" s="17" t="str">
        <x:v>https://data.texas.gov/dataset/Public-Utility-Commission-of-Texas-Water-and-Sewer/auk8-env9</x:v>
      </x:c>
    </x:row>
    <x:row r="224" ht="46" customHeight="1">
      <x:c r="A224" s="17" t="str">
        <x:v>12940</x:v>
      </x:c>
      <x:c r="B224" s="17" t="str">
        <x:v>water</x:v>
      </x:c>
      <x:c r="C224" s="17" t="str">
        <x:v>WOODMARK WATER LC</x:v>
      </x:c>
      <x:c r="D224" s="17" t="str">
        <x:v>Unresolved</x:v>
      </x:c>
      <x:c r="E224" s="17" t="str">
        <x:v>Not resolved to ultimate owner</x:v>
      </x:c>
      <x:c r="F224" s="17" t="str">
        <x:v>Unresolved</x:v>
      </x:c>
      <x:c r="G224" s="17" t="str"/>
      <x:c r="H224" s="17" t="str"/>
      <x:c r="I224" s="17" t="str">
        <x:v>No inference from legal name or responsible-party contact to beneficial ownership.</x:v>
      </x:c>
      <x:c r="J224" s="17" t="str">
        <x:v>HARRIS</x:v>
      </x:c>
      <x:c r="K224" s="17" t="str">
        <x:v>HARRIS</x:v>
      </x:c>
      <x:c r="L224" s="17" t="str"/>
      <x:c r="M224" s="17" t="str">
        <x:v>WOODMARK WATER LC</x:v>
      </x:c>
      <x:c r="N224" s="17" t="str"/>
      <x:c r="O224" s="17" t="str">
        <x:v>Not established by registry; no active-status field</x:v>
      </x:c>
      <x:c r="P224" s="17"/>
      <x:c r="Q224" s="17" t="n">
        <x:v>1</x:v>
      </x:c>
      <x:c r="R224" s="18" t="d">
        <x:v>2026-10-07T00:00:00.000Z</x:v>
      </x:c>
      <x:c r="S224" s="18" t="d">
        <x:v>2026-10-30T00:00:00.000Z</x:v>
      </x:c>
      <x:c r="T224" s="17" t="str"/>
      <x:c r="U224" s="17" t="str"/>
      <x:c r="V224" s="17" t="str">
        <x:v>OWN01</x:v>
      </x:c>
      <x:c r="W224" s="17" t="str">
        <x:v>https://data.texas.gov/dataset/Public-Utility-Commission-of-Texas-Water-and-Sewer/auk8-env9</x:v>
      </x:c>
    </x:row>
    <x:row r="225" ht="46" customHeight="1">
      <x:c r="A225" s="17" t="str">
        <x:v>12948</x:v>
      </x:c>
      <x:c r="B225" s="17" t="str">
        <x:v>water</x:v>
      </x:c>
      <x:c r="C225" s="17" t="str">
        <x:v>PINE KNOB ESTATES WATER</x:v>
      </x:c>
      <x:c r="D225" s="17" t="str">
        <x:v>Unresolved</x:v>
      </x:c>
      <x:c r="E225" s="17" t="str">
        <x:v>Not resolved to ultimate owner</x:v>
      </x:c>
      <x:c r="F225" s="17" t="str">
        <x:v>Unresolved</x:v>
      </x:c>
      <x:c r="G225" s="17" t="str"/>
      <x:c r="H225" s="17" t="str"/>
      <x:c r="I225" s="17" t="str">
        <x:v>No inference from legal name or responsible-party contact to beneficial ownership.</x:v>
      </x:c>
      <x:c r="J225" s="17" t="str">
        <x:v>HARRIS, LIBERTY, MONTGOMERY</x:v>
      </x:c>
      <x:c r="K225" s="17" t="str">
        <x:v>MONTGOMERY</x:v>
      </x:c>
      <x:c r="L225" s="17" t="str"/>
      <x:c r="M225" s="17" t="str">
        <x:v>PINE KNOB ESTATES WATER</x:v>
      </x:c>
      <x:c r="N225" s="17" t="str"/>
      <x:c r="O225" s="17" t="str">
        <x:v>Not established by registry; no active-status field</x:v>
      </x:c>
      <x:c r="P225" s="17"/>
      <x:c r="Q225" s="17" t="n">
        <x:v>1</x:v>
      </x:c>
      <x:c r="R225" s="18" t="d">
        <x:v>2026-10-07T00:00:00.000Z</x:v>
      </x:c>
      <x:c r="S225" s="18" t="d">
        <x:v>2026-10-30T00:00:00.000Z</x:v>
      </x:c>
      <x:c r="T225" s="17" t="str"/>
      <x:c r="U225" s="17" t="str"/>
      <x:c r="V225" s="17" t="str">
        <x:v>OWN01</x:v>
      </x:c>
      <x:c r="W225" s="17" t="str">
        <x:v>https://data.texas.gov/dataset/Public-Utility-Commission-of-Texas-Water-and-Sewer/auk8-env9</x:v>
      </x:c>
    </x:row>
    <x:row r="226" ht="46" customHeight="1">
      <x:c r="A226" s="17" t="str">
        <x:v>12949</x:v>
      </x:c>
      <x:c r="B226" s="17" t="str">
        <x:v>water</x:v>
      </x:c>
      <x:c r="C226" s="17" t="str">
        <x:v>LAKEVIEW HILLS POA</x:v>
      </x:c>
      <x:c r="D226" s="17" t="str">
        <x:v>Unresolved</x:v>
      </x:c>
      <x:c r="E226" s="17" t="str">
        <x:v>Not resolved to ultimate owner</x:v>
      </x:c>
      <x:c r="F226" s="17" t="str">
        <x:v>Unresolved</x:v>
      </x:c>
      <x:c r="G226" s="17" t="str"/>
      <x:c r="H226" s="17" t="str"/>
      <x:c r="I226" s="17" t="str">
        <x:v>No inference from legal name or responsible-party contact to beneficial ownership.</x:v>
      </x:c>
      <x:c r="J226" s="17" t="str">
        <x:v>SAN JACINTO</x:v>
      </x:c>
      <x:c r="K226" s="17" t="str">
        <x:v>SAN JACINTO</x:v>
      </x:c>
      <x:c r="L226" s="17" t="str"/>
      <x:c r="M226" s="17" t="str">
        <x:v>LAKEVIEW HILLS PROPERTY OWNERS ASSOCIATION</x:v>
      </x:c>
      <x:c r="N226" s="17" t="str"/>
      <x:c r="O226" s="17" t="str">
        <x:v>Not established by registry; no active-status field</x:v>
      </x:c>
      <x:c r="P226" s="17"/>
      <x:c r="Q226" s="17" t="n">
        <x:v>1</x:v>
      </x:c>
      <x:c r="R226" s="18" t="d">
        <x:v>2026-10-07T00:00:00.000Z</x:v>
      </x:c>
      <x:c r="S226" s="18" t="d">
        <x:v>2026-10-30T00:00:00.000Z</x:v>
      </x:c>
      <x:c r="T226" s="17" t="str"/>
      <x:c r="U226" s="17" t="str"/>
      <x:c r="V226" s="17" t="str">
        <x:v>OWN01</x:v>
      </x:c>
      <x:c r="W226" s="17" t="str">
        <x:v>https://data.texas.gov/dataset/Public-Utility-Commission-of-Texas-Water-and-Sewer/auk8-env9</x:v>
      </x:c>
    </x:row>
    <x:row r="227" ht="46" customHeight="1">
      <x:c r="A227" s="17" t="str">
        <x:v>12950</x:v>
      </x:c>
      <x:c r="B227" s="17" t="str">
        <x:v>water</x:v>
      </x:c>
      <x:c r="C227" s="17" t="str">
        <x:v>SUN RANCH POA</x:v>
      </x:c>
      <x:c r="D227" s="17" t="str">
        <x:v>Unresolved</x:v>
      </x:c>
      <x:c r="E227" s="17" t="str">
        <x:v>Not resolved to ultimate owner</x:v>
      </x:c>
      <x:c r="F227" s="17" t="str">
        <x:v>Unresolved</x:v>
      </x:c>
      <x:c r="G227" s="17" t="str"/>
      <x:c r="H227" s="17" t="str"/>
      <x:c r="I227" s="17" t="str">
        <x:v>No inference from legal name or responsible-party contact to beneficial ownership.</x:v>
      </x:c>
      <x:c r="J227" s="17" t="str">
        <x:v>FORT BEND</x:v>
      </x:c>
      <x:c r="K227" s="17" t="str">
        <x:v>FORT BEND</x:v>
      </x:c>
      <x:c r="L227" s="17" t="str"/>
      <x:c r="M227" s="17" t="str">
        <x:v>SUN RANCH PROPERTY OWNERS ASSOCIATION</x:v>
      </x:c>
      <x:c r="N227" s="17" t="str"/>
      <x:c r="O227" s="17" t="str">
        <x:v>Not established by registry; no active-status field</x:v>
      </x:c>
      <x:c r="P227" s="17"/>
      <x:c r="Q227" s="17" t="n">
        <x:v>1</x:v>
      </x:c>
      <x:c r="R227" s="18" t="d">
        <x:v>2026-10-07T00:00:00.000Z</x:v>
      </x:c>
      <x:c r="S227" s="18" t="d">
        <x:v>2026-10-30T00:00:00.000Z</x:v>
      </x:c>
      <x:c r="T227" s="17" t="str"/>
      <x:c r="U227" s="17" t="str"/>
      <x:c r="V227" s="17" t="str">
        <x:v>OWN01</x:v>
      </x:c>
      <x:c r="W227" s="17" t="str">
        <x:v>https://data.texas.gov/dataset/Public-Utility-Commission-of-Texas-Water-and-Sewer/auk8-env9</x:v>
      </x:c>
    </x:row>
    <x:row r="228" ht="46" customHeight="1">
      <x:c r="A228" s="17" t="str">
        <x:v>12952</x:v>
      </x:c>
      <x:c r="B228" s="17" t="str">
        <x:v>water</x:v>
      </x:c>
      <x:c r="C228" s="17" t="str">
        <x:v>RIO BRAZOS WATER SYSTEM</x:v>
      </x:c>
      <x:c r="D228" s="17" t="str">
        <x:v>Unresolved</x:v>
      </x:c>
      <x:c r="E228" s="17" t="str">
        <x:v>Not resolved to ultimate owner</x:v>
      </x:c>
      <x:c r="F228" s="17" t="str">
        <x:v>Unresolved</x:v>
      </x:c>
      <x:c r="G228" s="17" t="str"/>
      <x:c r="H228" s="17" t="str"/>
      <x:c r="I228" s="17" t="str">
        <x:v>No inference from legal name or responsible-party contact to beneficial ownership.</x:v>
      </x:c>
      <x:c r="J228" s="17" t="str">
        <x:v>GARZA, KENT</x:v>
      </x:c>
      <x:c r="K228" s="17" t="str">
        <x:v>KENT</x:v>
      </x:c>
      <x:c r="L228" s="17" t="str"/>
      <x:c r="M228" s="17" t="str">
        <x:v>ASHLEY AND FAGAN INVESTMENTS COMPANY INC</x:v>
      </x:c>
      <x:c r="N228" s="17" t="str"/>
      <x:c r="O228" s="17" t="str">
        <x:v>Not established by registry; no active-status field</x:v>
      </x:c>
      <x:c r="P228" s="17"/>
      <x:c r="Q228" s="17" t="n">
        <x:v>1</x:v>
      </x:c>
      <x:c r="R228" s="18" t="d">
        <x:v>2026-10-07T00:00:00.000Z</x:v>
      </x:c>
      <x:c r="S228" s="18" t="d">
        <x:v>2026-10-30T00:00:00.000Z</x:v>
      </x:c>
      <x:c r="T228" s="17" t="str"/>
      <x:c r="U228" s="17" t="str"/>
      <x:c r="V228" s="17" t="str">
        <x:v>OWN01</x:v>
      </x:c>
      <x:c r="W228" s="17" t="str">
        <x:v>https://data.texas.gov/dataset/Public-Utility-Commission-of-Texas-Water-and-Sewer/auk8-env9</x:v>
      </x:c>
    </x:row>
    <x:row r="229" ht="46" customHeight="1">
      <x:c r="A229" s="17" t="str">
        <x:v>12969</x:v>
      </x:c>
      <x:c r="B229" s="17" t="str">
        <x:v>water</x:v>
      </x:c>
      <x:c r="C229" s="17" t="str">
        <x:v>CHUCK HUMPHREYS</x:v>
      </x:c>
      <x:c r="D229" s="17" t="str">
        <x:v>Unresolved</x:v>
      </x:c>
      <x:c r="E229" s="17" t="str">
        <x:v>Not resolved to ultimate owner</x:v>
      </x:c>
      <x:c r="F229" s="17" t="str">
        <x:v>Unresolved</x:v>
      </x:c>
      <x:c r="G229" s="17" t="str"/>
      <x:c r="H229" s="17" t="str"/>
      <x:c r="I229" s="17" t="str">
        <x:v>No inference from legal name or responsible-party contact to beneficial ownership.</x:v>
      </x:c>
      <x:c r="J229" s="17" t="str">
        <x:v>HALE</x:v>
      </x:c>
      <x:c r="K229" s="17" t="str">
        <x:v>HALE</x:v>
      </x:c>
      <x:c r="L229" s="17" t="str">
        <x:v>SOUTH HAVEN PUBLIC WATER SYSTEM</x:v>
      </x:c>
      <x:c r="M229" s="17" t="str"/>
      <x:c r="N229" s="17" t="str"/>
      <x:c r="O229" s="17" t="str">
        <x:v>Not established by registry; no active-status field</x:v>
      </x:c>
      <x:c r="P229" s="17"/>
      <x:c r="Q229" s="17" t="n">
        <x:v>1</x:v>
      </x:c>
      <x:c r="R229" s="18" t="d">
        <x:v>2026-10-07T00:00:00.000Z</x:v>
      </x:c>
      <x:c r="S229" s="18" t="d">
        <x:v>2026-10-30T00:00:00.000Z</x:v>
      </x:c>
      <x:c r="T229" s="17" t="str"/>
      <x:c r="U229" s="17" t="str"/>
      <x:c r="V229" s="17" t="str">
        <x:v>OWN01</x:v>
      </x:c>
      <x:c r="W229" s="17" t="str">
        <x:v>https://data.texas.gov/dataset/Public-Utility-Commission-of-Texas-Water-and-Sewer/auk8-env9</x:v>
      </x:c>
    </x:row>
    <x:row r="230" ht="46" customHeight="1">
      <x:c r="A230" s="17" t="str">
        <x:v>12970</x:v>
      </x:c>
      <x:c r="B230" s="17" t="str">
        <x:v>water</x:v>
      </x:c>
      <x:c r="C230" s="17" t="str">
        <x:v>CADILLAC WATER</x:v>
      </x:c>
      <x:c r="D230" s="17" t="str">
        <x:v>Unresolved</x:v>
      </x:c>
      <x:c r="E230" s="17" t="str">
        <x:v>Not resolved to ultimate owner</x:v>
      </x:c>
      <x:c r="F230" s="17" t="str">
        <x:v>Unresolved</x:v>
      </x:c>
      <x:c r="G230" s="17" t="str"/>
      <x:c r="H230" s="17" t="str"/>
      <x:c r="I230" s="17" t="str">
        <x:v>No inference from legal name or responsible-party contact to beneficial ownership.</x:v>
      </x:c>
      <x:c r="J230" s="17" t="str">
        <x:v>BEXAR</x:v>
      </x:c>
      <x:c r="K230" s="17" t="str">
        <x:v>BEXAR</x:v>
      </x:c>
      <x:c r="L230" s="17" t="str"/>
      <x:c r="M230" s="17" t="str">
        <x:v>CADILLAC WATER CORPORATION</x:v>
      </x:c>
      <x:c r="N230" s="17" t="str"/>
      <x:c r="O230" s="17" t="str">
        <x:v>Not established by registry; no active-status field</x:v>
      </x:c>
      <x:c r="P230" s="17"/>
      <x:c r="Q230" s="17" t="n">
        <x:v>1</x:v>
      </x:c>
      <x:c r="R230" s="18" t="d">
        <x:v>2026-10-07T00:00:00.000Z</x:v>
      </x:c>
      <x:c r="S230" s="18" t="d">
        <x:v>2026-10-30T00:00:00.000Z</x:v>
      </x:c>
      <x:c r="T230" s="17" t="str"/>
      <x:c r="U230" s="17" t="str"/>
      <x:c r="V230" s="17" t="str">
        <x:v>OWN01</x:v>
      </x:c>
      <x:c r="W230" s="17" t="str">
        <x:v>https://data.texas.gov/dataset/Public-Utility-Commission-of-Texas-Water-and-Sewer/auk8-env9</x:v>
      </x:c>
    </x:row>
    <x:row r="231" ht="46" customHeight="1">
      <x:c r="A231" s="17" t="str">
        <x:v>12974</x:v>
      </x:c>
      <x:c r="B231" s="17" t="str">
        <x:v>water</x:v>
      </x:c>
      <x:c r="C231" s="17" t="str">
        <x:v>SHENANDOAH ESTATES WATER</x:v>
      </x:c>
      <x:c r="D231" s="17" t="str">
        <x:v>Unresolved</x:v>
      </x:c>
      <x:c r="E231" s="17" t="str">
        <x:v>Not resolved to ultimate owner</x:v>
      </x:c>
      <x:c r="F231" s="17" t="str">
        <x:v>Unresolved</x:v>
      </x:c>
      <x:c r="G231" s="17" t="str"/>
      <x:c r="H231" s="17" t="str"/>
      <x:c r="I231" s="17" t="str">
        <x:v>No inference from legal name or responsible-party contact to beneficial ownership.</x:v>
      </x:c>
      <x:c r="J231" s="17" t="str">
        <x:v>COOKE</x:v>
      </x:c>
      <x:c r="K231" s="17" t="str">
        <x:v>COOKE</x:v>
      </x:c>
      <x:c r="L231" s="17" t="str"/>
      <x:c r="M231" s="17" t="str">
        <x:v>SHENANDOAH ESTATES WATER CO INC</x:v>
      </x:c>
      <x:c r="N231" s="17" t="str"/>
      <x:c r="O231" s="17" t="str">
        <x:v>Not established by registry; no active-status field</x:v>
      </x:c>
      <x:c r="P231" s="17"/>
      <x:c r="Q231" s="17" t="n">
        <x:v>1</x:v>
      </x:c>
      <x:c r="R231" s="18" t="d">
        <x:v>2026-10-07T00:00:00.000Z</x:v>
      </x:c>
      <x:c r="S231" s="18" t="d">
        <x:v>2026-10-30T00:00:00.000Z</x:v>
      </x:c>
      <x:c r="T231" s="17" t="str"/>
      <x:c r="U231" s="17" t="str"/>
      <x:c r="V231" s="17" t="str">
        <x:v>OWN01</x:v>
      </x:c>
      <x:c r="W231" s="17" t="str">
        <x:v>https://data.texas.gov/dataset/Public-Utility-Commission-of-Texas-Water-and-Sewer/auk8-env9</x:v>
      </x:c>
    </x:row>
    <x:row r="232" ht="46" customHeight="1">
      <x:c r="A232" s="17" t="str">
        <x:v>12975</x:v>
      </x:c>
      <x:c r="B232" s="17" t="str">
        <x:v>water</x:v>
      </x:c>
      <x:c r="C232" s="17" t="str">
        <x:v>OLD HIGHWAY 90 WATER SERVICE</x:v>
      </x:c>
      <x:c r="D232" s="17" t="str">
        <x:v>Unresolved</x:v>
      </x:c>
      <x:c r="E232" s="17" t="str">
        <x:v>Not resolved to ultimate owner</x:v>
      </x:c>
      <x:c r="F232" s="17" t="str">
        <x:v>Unresolved</x:v>
      </x:c>
      <x:c r="G232" s="17" t="str"/>
      <x:c r="H232" s="17" t="str"/>
      <x:c r="I232" s="17" t="str">
        <x:v>No inference from legal name or responsible-party contact to beneficial ownership.</x:v>
      </x:c>
      <x:c r="J232" s="17" t="str">
        <x:v>MEDINA</x:v>
      </x:c>
      <x:c r="K232" s="17" t="str">
        <x:v>MEDINA</x:v>
      </x:c>
      <x:c r="L232" s="17" t="str"/>
      <x:c r="M232" s="17" t="str">
        <x:v>OLD HIGHWAY 90 WATER SERVICE</x:v>
      </x:c>
      <x:c r="N232" s="17" t="str"/>
      <x:c r="O232" s="17" t="str">
        <x:v>Not established by registry; no active-status field</x:v>
      </x:c>
      <x:c r="P232" s="17"/>
      <x:c r="Q232" s="17" t="n">
        <x:v>1</x:v>
      </x:c>
      <x:c r="R232" s="18" t="d">
        <x:v>2026-10-07T00:00:00.000Z</x:v>
      </x:c>
      <x:c r="S232" s="18" t="d">
        <x:v>2026-10-30T00:00:00.000Z</x:v>
      </x:c>
      <x:c r="T232" s="17" t="str"/>
      <x:c r="U232" s="17" t="str"/>
      <x:c r="V232" s="17" t="str">
        <x:v>OWN01</x:v>
      </x:c>
      <x:c r="W232" s="17" t="str">
        <x:v>https://data.texas.gov/dataset/Public-Utility-Commission-of-Texas-Water-and-Sewer/auk8-env9</x:v>
      </x:c>
    </x:row>
    <x:row r="233" ht="46" customHeight="1">
      <x:c r="A233" s="17" t="str">
        <x:v>12978</x:v>
      </x:c>
      <x:c r="B233" s="17" t="str">
        <x:v>water</x:v>
      </x:c>
      <x:c r="C233" s="17" t="str">
        <x:v>SP UTILITY COMPANY</x:v>
      </x:c>
      <x:c r="D233" s="17" t="str">
        <x:v>Unresolved</x:v>
      </x:c>
      <x:c r="E233" s="17" t="str">
        <x:v>Not resolved to ultimate owner</x:v>
      </x:c>
      <x:c r="F233" s="17" t="str">
        <x:v>Unresolved</x:v>
      </x:c>
      <x:c r="G233" s="17" t="str"/>
      <x:c r="H233" s="17" t="str"/>
      <x:c r="I233" s="17" t="str">
        <x:v>No inference from legal name or responsible-party contact to beneficial ownership.</x:v>
      </x:c>
      <x:c r="J233" s="17" t="str">
        <x:v>BRAZORIA, CHAMBERS, FORT BEND, HARRIS, MONTGOMERY</x:v>
      </x:c>
      <x:c r="K233" s="17" t="str">
        <x:v>BRAZORIA</x:v>
      </x:c>
      <x:c r="L233" s="17" t="str"/>
      <x:c r="M233" s="17" t="str">
        <x:v>SP UTILITY COMPANY INC</x:v>
      </x:c>
      <x:c r="N233" s="17" t="str"/>
      <x:c r="O233" s="17" t="str">
        <x:v>Not established by registry; no active-status field</x:v>
      </x:c>
      <x:c r="P233" s="17"/>
      <x:c r="Q233" s="17" t="n">
        <x:v>1</x:v>
      </x:c>
      <x:c r="R233" s="18" t="d">
        <x:v>2026-10-07T00:00:00.000Z</x:v>
      </x:c>
      <x:c r="S233" s="18" t="d">
        <x:v>2026-10-30T00:00:00.000Z</x:v>
      </x:c>
      <x:c r="T233" s="17" t="str"/>
      <x:c r="U233" s="17" t="str"/>
      <x:c r="V233" s="17" t="str">
        <x:v>OWN01</x:v>
      </x:c>
      <x:c r="W233" s="17" t="str">
        <x:v>https://data.texas.gov/dataset/Public-Utility-Commission-of-Texas-Water-and-Sewer/auk8-env9</x:v>
      </x:c>
    </x:row>
    <x:row r="234" ht="46" customHeight="1">
      <x:c r="A234" s="17" t="str">
        <x:v>12983</x:v>
      </x:c>
      <x:c r="B234" s="17" t="str">
        <x:v>water</x:v>
      </x:c>
      <x:c r="C234" s="17" t="str">
        <x:v>TEXAS WATER UTILITIES LP</x:v>
      </x:c>
      <x:c r="D234" s="17" t="str">
        <x:v>Texas Water Utilities / Corix Utilities Texas</x:v>
      </x:c>
      <x:c r="E234" s="17" t="str">
        <x:v>Documented platform match; see group caveats</x:v>
      </x:c>
      <x:c r="F234" s="17" t="str">
        <x:v>Institutional infrastructure funds, public-sector pension capital and insurer capital</x:v>
      </x:c>
      <x:c r="G234" s="17" t="str">
        <x:v>Nexus Water Group; BCI program and SWMAC/IIF/Bazos structure</x:v>
      </x:c>
      <x:c r="H234" s="17" t="str">
        <x:v>OWN01; OWN04; OWN05; OWN06; OWN07; OWN08; OWN37</x:v>
      </x:c>
      <x:c r="I234"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234" s="17" t="str">
        <x:v>BANDERA, BEXAR, BOSQUE, BRAZORIA, CHAMBERS, COMAL, COOKE, DENTON, FREESTONE, GILLESPIE, GRAYSON, GUADALUPE, HARRIS, HAYS, HENDERSON, HILL, HOOD, JOHNSON, KENDALL, KERR, LIBERTY, MARION, MATAGORDA, MEDINA, MONTGOMERY, PALO PINTO, PARKER, POLK, SAN JACINTO, SMITH, TARRANT, TRAVIS, TRINITY, TYLER, VAN ZANDT, WILLIAMSON, WISE, WOOD</x:v>
      </x:c>
      <x:c r="K234" s="17" t="str">
        <x:v>MONTGOMERY</x:v>
      </x:c>
      <x:c r="L234" s="17" t="str"/>
      <x:c r="M234" s="17" t="str">
        <x:v>TEXAS WATER UTILITIES LP</x:v>
      </x:c>
      <x:c r="N234" s="17" t="str">
        <x:v>NEXUS</x:v>
      </x:c>
      <x:c r="O234" s="17" t="str">
        <x:v>Not established by registry; no active-status field</x:v>
      </x:c>
      <x:c r="P234" s="17"/>
      <x:c r="Q234" s="17" t="n">
        <x:v>1</x:v>
      </x:c>
      <x:c r="R234" s="18" t="d">
        <x:v>2026-10-07T00:00:00.000Z</x:v>
      </x:c>
      <x:c r="S234" s="18" t="d">
        <x:v>2026-10-30T00:00:00.000Z</x:v>
      </x:c>
      <x:c r="T234" s="17" t="str"/>
      <x:c r="U234" s="17" t="str"/>
      <x:c r="V234" s="17" t="str">
        <x:v>OWN01</x:v>
      </x:c>
      <x:c r="W234" s="17" t="str">
        <x:v>https://data.texas.gov/dataset/Public-Utility-Commission-of-Texas-Water-and-Sewer/auk8-env9</x:v>
      </x:c>
    </x:row>
    <x:row r="235" ht="46" customHeight="1">
      <x:c r="A235" s="17" t="str">
        <x:v>12984</x:v>
      </x:c>
      <x:c r="B235" s="17" t="str">
        <x:v>water</x:v>
      </x:c>
      <x:c r="C235" s="17" t="str">
        <x:v>NICO-TYME WATER CO-OP</x:v>
      </x:c>
      <x:c r="D235" s="17" t="str">
        <x:v>Unresolved</x:v>
      </x:c>
      <x:c r="E235" s="17" t="str">
        <x:v>Not resolved to ultimate owner</x:v>
      </x:c>
      <x:c r="F235" s="17" t="str">
        <x:v>Unresolved</x:v>
      </x:c>
      <x:c r="G235" s="17" t="str"/>
      <x:c r="H235" s="17" t="str"/>
      <x:c r="I235" s="17" t="str">
        <x:v>No inference from legal name or responsible-party contact to beneficial ownership.</x:v>
      </x:c>
      <x:c r="J235" s="17" t="str">
        <x:v>BEXAR</x:v>
      </x:c>
      <x:c r="K235" s="17" t="str">
        <x:v>BEXAR</x:v>
      </x:c>
      <x:c r="L235" s="17" t="str"/>
      <x:c r="M235" s="17" t="str">
        <x:v>NICO-TYME WATER CO-OP INC</x:v>
      </x:c>
      <x:c r="N235" s="17" t="str"/>
      <x:c r="O235" s="17" t="str">
        <x:v>Not established by registry; no active-status field</x:v>
      </x:c>
      <x:c r="P235" s="17"/>
      <x:c r="Q235" s="17" t="n">
        <x:v>1</x:v>
      </x:c>
      <x:c r="R235" s="18" t="d">
        <x:v>2026-10-07T00:00:00.000Z</x:v>
      </x:c>
      <x:c r="S235" s="18" t="d">
        <x:v>2026-10-30T00:00:00.000Z</x:v>
      </x:c>
      <x:c r="T235" s="17" t="str"/>
      <x:c r="U235" s="17" t="str"/>
      <x:c r="V235" s="17" t="str">
        <x:v>OWN01</x:v>
      </x:c>
      <x:c r="W235" s="17" t="str">
        <x:v>https://data.texas.gov/dataset/Public-Utility-Commission-of-Texas-Water-and-Sewer/auk8-env9</x:v>
      </x:c>
    </x:row>
    <x:row r="236" ht="46" customHeight="1">
      <x:c r="A236" s="17" t="str">
        <x:v>12985</x:v>
      </x:c>
      <x:c r="B236" s="17" t="str">
        <x:v>water</x:v>
      </x:c>
      <x:c r="C236" s="17" t="str">
        <x:v>KATY-HOCKLEY</x:v>
      </x:c>
      <x:c r="D236" s="17" t="str">
        <x:v>Unresolved</x:v>
      </x:c>
      <x:c r="E236" s="17" t="str">
        <x:v>Not resolved to ultimate owner</x:v>
      </x:c>
      <x:c r="F236" s="17" t="str">
        <x:v>Unresolved</x:v>
      </x:c>
      <x:c r="G236" s="17" t="str"/>
      <x:c r="H236" s="17" t="str"/>
      <x:c r="I236" s="17" t="str">
        <x:v>No inference from legal name or responsible-party contact to beneficial ownership.</x:v>
      </x:c>
      <x:c r="J236" s="17" t="str">
        <x:v>HARRIS</x:v>
      </x:c>
      <x:c r="K236" s="17" t="str">
        <x:v>HARRIS</x:v>
      </x:c>
      <x:c r="L236" s="17" t="str"/>
      <x:c r="M236" s="17" t="str">
        <x:v>KATY-HOCKLEY CORP</x:v>
      </x:c>
      <x:c r="N236" s="17" t="str"/>
      <x:c r="O236" s="17" t="str">
        <x:v>Not established by registry; no active-status field</x:v>
      </x:c>
      <x:c r="P236" s="17"/>
      <x:c r="Q236" s="17" t="n">
        <x:v>1</x:v>
      </x:c>
      <x:c r="R236" s="18" t="d">
        <x:v>2026-10-07T00:00:00.000Z</x:v>
      </x:c>
      <x:c r="S236" s="18" t="d">
        <x:v>2026-10-30T00:00:00.000Z</x:v>
      </x:c>
      <x:c r="T236" s="17" t="str"/>
      <x:c r="U236" s="17" t="str"/>
      <x:c r="V236" s="17" t="str">
        <x:v>OWN01</x:v>
      </x:c>
      <x:c r="W236" s="17" t="str">
        <x:v>https://data.texas.gov/dataset/Public-Utility-Commission-of-Texas-Water-and-Sewer/auk8-env9</x:v>
      </x:c>
    </x:row>
    <x:row r="237" ht="46" customHeight="1">
      <x:c r="A237" s="17" t="str">
        <x:v>12987</x:v>
      </x:c>
      <x:c r="B237" s="17" t="str">
        <x:v>water</x:v>
      </x:c>
      <x:c r="C237" s="17" t="str">
        <x:v>THE JOINT VENTURE OF FERNCO DEVELOPMENT LTD LENCO DEVELOPMEN</x:v>
      </x:c>
      <x:c r="D237" s="17" t="str">
        <x:v>Unresolved</x:v>
      </x:c>
      <x:c r="E237" s="17" t="str">
        <x:v>Not resolved to ultimate owner</x:v>
      </x:c>
      <x:c r="F237" s="17" t="str">
        <x:v>Unresolved</x:v>
      </x:c>
      <x:c r="G237" s="17" t="str"/>
      <x:c r="H237" s="17" t="str"/>
      <x:c r="I237" s="17" t="str">
        <x:v>No inference from legal name or responsible-party contact to beneficial ownership.</x:v>
      </x:c>
      <x:c r="J237" s="17" t="str">
        <x:v>HARRIS</x:v>
      </x:c>
      <x:c r="K237" s="17" t="str">
        <x:v>HARRIS</x:v>
      </x:c>
      <x:c r="L237" s="17" t="str"/>
      <x:c r="M237" s="17" t="str">
        <x:v>FERNCO DEVELOPMENT LTD</x:v>
      </x:c>
      <x:c r="N237" s="17" t="str"/>
      <x:c r="O237" s="17" t="str">
        <x:v>Not established by registry; no active-status field</x:v>
      </x:c>
      <x:c r="P237" s="17"/>
      <x:c r="Q237" s="17" t="n">
        <x:v>1</x:v>
      </x:c>
      <x:c r="R237" s="18" t="d">
        <x:v>2026-10-07T00:00:00.000Z</x:v>
      </x:c>
      <x:c r="S237" s="18" t="d">
        <x:v>2026-10-30T00:00:00.000Z</x:v>
      </x:c>
      <x:c r="T237" s="17" t="str"/>
      <x:c r="U237" s="17" t="str"/>
      <x:c r="V237" s="17" t="str">
        <x:v>OWN01</x:v>
      </x:c>
      <x:c r="W237" s="17" t="str">
        <x:v>https://data.texas.gov/dataset/Public-Utility-Commission-of-Texas-Water-and-Sewer/auk8-env9</x:v>
      </x:c>
    </x:row>
    <x:row r="238" ht="46" customHeight="1">
      <x:c r="A238" s="17" t="str">
        <x:v>12997</x:v>
      </x:c>
      <x:c r="B238" s="17" t="str">
        <x:v>water</x:v>
      </x:c>
      <x:c r="C238" s="17" t="str">
        <x:v>CRYSTAL CLEAR WATER</x:v>
      </x:c>
      <x:c r="D238" s="17" t="str">
        <x:v>Unresolved</x:v>
      </x:c>
      <x:c r="E238" s="17" t="str">
        <x:v>Not resolved to ultimate owner</x:v>
      </x:c>
      <x:c r="F238" s="17" t="str">
        <x:v>Unresolved</x:v>
      </x:c>
      <x:c r="G238" s="17" t="str"/>
      <x:c r="H238" s="17" t="str"/>
      <x:c r="I238" s="17" t="str">
        <x:v>No inference from legal name or responsible-party contact to beneficial ownership.</x:v>
      </x:c>
      <x:c r="J238" s="17" t="str">
        <x:v>BOSQUE</x:v>
      </x:c>
      <x:c r="K238" s="17" t="str">
        <x:v>BOSQUE</x:v>
      </x:c>
      <x:c r="L238" s="17" t="str"/>
      <x:c r="M238" s="17" t="str">
        <x:v>CRYSTAL CLEAR WATER INC</x:v>
      </x:c>
      <x:c r="N238" s="17" t="str"/>
      <x:c r="O238" s="17" t="str">
        <x:v>Not established by registry; no active-status field</x:v>
      </x:c>
      <x:c r="P238" s="17"/>
      <x:c r="Q238" s="17" t="n">
        <x:v>1</x:v>
      </x:c>
      <x:c r="R238" s="18" t="d">
        <x:v>2026-10-07T00:00:00.000Z</x:v>
      </x:c>
      <x:c r="S238" s="18" t="d">
        <x:v>2026-10-30T00:00:00.000Z</x:v>
      </x:c>
      <x:c r="T238" s="17" t="str"/>
      <x:c r="U238" s="17" t="str"/>
      <x:c r="V238" s="17" t="str">
        <x:v>OWN01</x:v>
      </x:c>
      <x:c r="W238" s="17" t="str">
        <x:v>https://data.texas.gov/dataset/Public-Utility-Commission-of-Texas-Water-and-Sewer/auk8-env9</x:v>
      </x:c>
    </x:row>
    <x:row r="239" ht="46" customHeight="1">
      <x:c r="A239" s="17" t="str">
        <x:v>12998</x:v>
      </x:c>
      <x:c r="B239" s="17" t="str">
        <x:v>water</x:v>
      </x:c>
      <x:c r="C239" s="17" t="str">
        <x:v>HILCO UNITED SERVICES</x:v>
      </x:c>
      <x:c r="D239" s="17" t="str">
        <x:v>HILCO United Services</x:v>
      </x:c>
      <x:c r="E239" s="17" t="str">
        <x:v>Documented platform match; see group caveats</x:v>
      </x:c>
      <x:c r="F239" s="17" t="str">
        <x:v>Member-owned cooperative through for-profit subsidiary</x:v>
      </x:c>
      <x:c r="G239" s="17" t="str">
        <x:v>HILCO Electric Cooperative, Inc.</x:v>
      </x:c>
      <x:c r="H239" s="17" t="str">
        <x:v>OWN01; OWN30; OWN31</x:v>
      </x:c>
      <x:c r="I239" s="17" t="str">
        <x:v>The PUC investor-owned utility registry category does not necessarily mean ultimate ownership by outside equity investors. Water customers are not necessarily identical to the parent electric cooperative's members.</x:v>
      </x:c>
      <x:c r="J239" s="17" t="str">
        <x:v>BOSQUE, ELLIS, HILL</x:v>
      </x:c>
      <x:c r="K239" s="17" t="str">
        <x:v>HILL</x:v>
      </x:c>
      <x:c r="L239" s="17" t="str"/>
      <x:c r="M239" s="17" t="str">
        <x:v>HILCO UNITED SERVICES INC</x:v>
      </x:c>
      <x:c r="N239" s="17" t="str">
        <x:v>HILCO</x:v>
      </x:c>
      <x:c r="O239" s="17" t="str">
        <x:v>Not established by registry; no active-status field</x:v>
      </x:c>
      <x:c r="P239" s="17"/>
      <x:c r="Q239" s="17" t="n">
        <x:v>1</x:v>
      </x:c>
      <x:c r="R239" s="18" t="d">
        <x:v>2026-10-07T00:00:00.000Z</x:v>
      </x:c>
      <x:c r="S239" s="18" t="d">
        <x:v>2026-10-30T00:00:00.000Z</x:v>
      </x:c>
      <x:c r="T239" s="17" t="str"/>
      <x:c r="U239" s="17" t="str"/>
      <x:c r="V239" s="17" t="str">
        <x:v>OWN01</x:v>
      </x:c>
      <x:c r="W239" s="17" t="str">
        <x:v>https://data.texas.gov/dataset/Public-Utility-Commission-of-Texas-Water-and-Sewer/auk8-env9</x:v>
      </x:c>
    </x:row>
    <x:row r="240" ht="46" customHeight="1">
      <x:c r="A240" s="17" t="str">
        <x:v>12999</x:v>
      </x:c>
      <x:c r="B240" s="17" t="str">
        <x:v>water</x:v>
      </x:c>
      <x:c r="C240" s="17" t="str">
        <x:v>SOUTH COAST UTILITIES LLC</x:v>
      </x:c>
      <x:c r="D240" s="17" t="str">
        <x:v>Unresolved</x:v>
      </x:c>
      <x:c r="E240" s="17" t="str">
        <x:v>Not resolved to ultimate owner</x:v>
      </x:c>
      <x:c r="F240" s="17" t="str">
        <x:v>Unresolved</x:v>
      </x:c>
      <x:c r="G240" s="17" t="str"/>
      <x:c r="H240" s="17" t="str"/>
      <x:c r="I240" s="17" t="str">
        <x:v>No inference from legal name or responsible-party contact to beneficial ownership.</x:v>
      </x:c>
      <x:c r="J240" s="17" t="str">
        <x:v>HARRIS</x:v>
      </x:c>
      <x:c r="K240" s="17" t="str">
        <x:v>HARRIS</x:v>
      </x:c>
      <x:c r="L240" s="17" t="str"/>
      <x:c r="M240" s="17" t="str">
        <x:v>SOUTH COAST UTILITIES LLC</x:v>
      </x:c>
      <x:c r="N240" s="17" t="str"/>
      <x:c r="O240" s="17" t="str">
        <x:v>Not established by registry; no active-status field</x:v>
      </x:c>
      <x:c r="P240" s="17"/>
      <x:c r="Q240" s="17" t="n">
        <x:v>1</x:v>
      </x:c>
      <x:c r="R240" s="18" t="d">
        <x:v>2026-10-07T00:00:00.000Z</x:v>
      </x:c>
      <x:c r="S240" s="18" t="d">
        <x:v>2026-10-30T00:00:00.000Z</x:v>
      </x:c>
      <x:c r="T240" s="17" t="str"/>
      <x:c r="U240" s="17" t="str"/>
      <x:c r="V240" s="17" t="str">
        <x:v>OWN01</x:v>
      </x:c>
      <x:c r="W240" s="17" t="str">
        <x:v>https://data.texas.gov/dataset/Public-Utility-Commission-of-Texas-Water-and-Sewer/auk8-env9</x:v>
      </x:c>
    </x:row>
    <x:row r="241" ht="46" customHeight="1">
      <x:c r="A241" s="17" t="str">
        <x:v>13001</x:v>
      </x:c>
      <x:c r="B241" s="17" t="str">
        <x:v>water</x:v>
      </x:c>
      <x:c r="C241" s="17" t="str">
        <x:v>WARREN ROAD SUBDIVISION WATER SUPPLY</x:v>
      </x:c>
      <x:c r="D241" s="17" t="str">
        <x:v>Unresolved</x:v>
      </x:c>
      <x:c r="E241" s="17" t="str">
        <x:v>Not resolved to ultimate owner</x:v>
      </x:c>
      <x:c r="F241" s="17" t="str">
        <x:v>Unresolved</x:v>
      </x:c>
      <x:c r="G241" s="17" t="str"/>
      <x:c r="H241" s="17" t="str"/>
      <x:c r="I241" s="17" t="str">
        <x:v>No inference from legal name or responsible-party contact to beneficial ownership.</x:v>
      </x:c>
      <x:c r="J241" s="17" t="str">
        <x:v>MIDLAND</x:v>
      </x:c>
      <x:c r="K241" s="17" t="str">
        <x:v>MIDLAND</x:v>
      </x:c>
      <x:c r="L241" s="17" t="str"/>
      <x:c r="M241" s="17" t="str">
        <x:v>MONTFORT CORPORATION</x:v>
      </x:c>
      <x:c r="N241" s="17" t="str"/>
      <x:c r="O241" s="17" t="str">
        <x:v>Not established by registry; no active-status field</x:v>
      </x:c>
      <x:c r="P241" s="17"/>
      <x:c r="Q241" s="17" t="n">
        <x:v>1</x:v>
      </x:c>
      <x:c r="R241" s="18" t="d">
        <x:v>2026-10-07T00:00:00.000Z</x:v>
      </x:c>
      <x:c r="S241" s="18" t="d">
        <x:v>2026-10-30T00:00:00.000Z</x:v>
      </x:c>
      <x:c r="T241" s="17" t="str"/>
      <x:c r="U241" s="17" t="str"/>
      <x:c r="V241" s="17" t="str">
        <x:v>OWN01</x:v>
      </x:c>
      <x:c r="W241" s="17" t="str">
        <x:v>https://data.texas.gov/dataset/Public-Utility-Commission-of-Texas-Water-and-Sewer/auk8-env9</x:v>
      </x:c>
    </x:row>
    <x:row r="242" ht="46" customHeight="1">
      <x:c r="A242" s="17" t="str">
        <x:v>13008</x:v>
      </x:c>
      <x:c r="B242" s="17" t="str">
        <x:v>water</x:v>
      </x:c>
      <x:c r="C242" s="17" t="str">
        <x:v>TWIN OAKS MOBILE HOME PARK</x:v>
      </x:c>
      <x:c r="D242" s="17" t="str">
        <x:v>Unresolved</x:v>
      </x:c>
      <x:c r="E242" s="17" t="str">
        <x:v>Not resolved to ultimate owner</x:v>
      </x:c>
      <x:c r="F242" s="17" t="str">
        <x:v>Unresolved</x:v>
      </x:c>
      <x:c r="G242" s="17" t="str"/>
      <x:c r="H242" s="17" t="str"/>
      <x:c r="I242" s="17" t="str">
        <x:v>No inference from legal name or responsible-party contact to beneficial ownership.</x:v>
      </x:c>
      <x:c r="J242" s="17" t="str">
        <x:v>MIDLAND</x:v>
      </x:c>
      <x:c r="K242" s="17" t="str">
        <x:v>MIDLAND</x:v>
      </x:c>
      <x:c r="L242" s="17" t="str"/>
      <x:c r="M242" s="17" t="str">
        <x:v>TWIN OAKS MOBILE HOME PARK</x:v>
      </x:c>
      <x:c r="N242" s="17" t="str"/>
      <x:c r="O242" s="17" t="str">
        <x:v>Not established by registry; no active-status field</x:v>
      </x:c>
      <x:c r="P242" s="17"/>
      <x:c r="Q242" s="17" t="n">
        <x:v>1</x:v>
      </x:c>
      <x:c r="R242" s="18" t="d">
        <x:v>2026-10-07T00:00:00.000Z</x:v>
      </x:c>
      <x:c r="S242" s="18" t="d">
        <x:v>2026-10-30T00:00:00.000Z</x:v>
      </x:c>
      <x:c r="T242" s="17" t="str"/>
      <x:c r="U242" s="17" t="str"/>
      <x:c r="V242" s="17" t="str">
        <x:v>OWN01</x:v>
      </x:c>
      <x:c r="W242" s="17" t="str">
        <x:v>https://data.texas.gov/dataset/Public-Utility-Commission-of-Texas-Water-and-Sewer/auk8-env9</x:v>
      </x:c>
    </x:row>
    <x:row r="243" ht="46" customHeight="1">
      <x:c r="A243" s="17" t="str">
        <x:v>13011</x:v>
      </x:c>
      <x:c r="B243" s="17" t="str">
        <x:v>water</x:v>
      </x:c>
      <x:c r="C243" s="17" t="str">
        <x:v>FRIO CIELO RANCH</x:v>
      </x:c>
      <x:c r="D243" s="17" t="str">
        <x:v>Unresolved</x:v>
      </x:c>
      <x:c r="E243" s="17" t="str">
        <x:v>Not resolved to ultimate owner</x:v>
      </x:c>
      <x:c r="F243" s="17" t="str">
        <x:v>Unresolved</x:v>
      </x:c>
      <x:c r="G243" s="17" t="str"/>
      <x:c r="H243" s="17" t="str"/>
      <x:c r="I243" s="17" t="str">
        <x:v>No inference from legal name or responsible-party contact to beneficial ownership.</x:v>
      </x:c>
      <x:c r="J243" s="17" t="str">
        <x:v>UVALDE</x:v>
      </x:c>
      <x:c r="K243" s="17" t="str">
        <x:v>UVALDE</x:v>
      </x:c>
      <x:c r="L243" s="17" t="str"/>
      <x:c r="M243" s="17" t="str">
        <x:v>FRIO CIELO RANCH ASSOCIATION</x:v>
      </x:c>
      <x:c r="N243" s="17" t="str"/>
      <x:c r="O243" s="17" t="str">
        <x:v>Not established by registry; no active-status field</x:v>
      </x:c>
      <x:c r="P243" s="17"/>
      <x:c r="Q243" s="17" t="n">
        <x:v>1</x:v>
      </x:c>
      <x:c r="R243" s="18" t="d">
        <x:v>2026-10-07T00:00:00.000Z</x:v>
      </x:c>
      <x:c r="S243" s="18" t="d">
        <x:v>2026-10-30T00:00:00.000Z</x:v>
      </x:c>
      <x:c r="T243" s="17" t="str"/>
      <x:c r="U243" s="17" t="str"/>
      <x:c r="V243" s="17" t="str">
        <x:v>OWN01</x:v>
      </x:c>
      <x:c r="W243" s="17" t="str">
        <x:v>https://data.texas.gov/dataset/Public-Utility-Commission-of-Texas-Water-and-Sewer/auk8-env9</x:v>
      </x:c>
    </x:row>
    <x:row r="244" ht="46" customHeight="1">
      <x:c r="A244" s="17" t="str">
        <x:v>13016</x:v>
      </x:c>
      <x:c r="B244" s="17" t="str">
        <x:v>water</x:v>
      </x:c>
      <x:c r="C244" s="17" t="str">
        <x:v>MUNSON POINT PROPERTY</x:v>
      </x:c>
      <x:c r="D244" s="17" t="str">
        <x:v>Unresolved</x:v>
      </x:c>
      <x:c r="E244" s="17" t="str">
        <x:v>Not resolved to ultimate owner</x:v>
      </x:c>
      <x:c r="F244" s="17" t="str">
        <x:v>Unresolved</x:v>
      </x:c>
      <x:c r="G244" s="17" t="str"/>
      <x:c r="H244" s="17" t="str"/>
      <x:c r="I244" s="17" t="str">
        <x:v>No inference from legal name or responsible-party contact to beneficial ownership.</x:v>
      </x:c>
      <x:c r="J244" s="17" t="str">
        <x:v>GRAYSON</x:v>
      </x:c>
      <x:c r="K244" s="17" t="str">
        <x:v>GRAYSON</x:v>
      </x:c>
      <x:c r="L244" s="17" t="str"/>
      <x:c r="M244" s="17" t="str">
        <x:v>MUNSON POINT PROPERTY OWNERS ASSOCIATION</x:v>
      </x:c>
      <x:c r="N244" s="17" t="str"/>
      <x:c r="O244" s="17" t="str">
        <x:v>Not established by registry; no active-status field</x:v>
      </x:c>
      <x:c r="P244" s="17"/>
      <x:c r="Q244" s="17" t="n">
        <x:v>1</x:v>
      </x:c>
      <x:c r="R244" s="18" t="d">
        <x:v>2026-10-07T00:00:00.000Z</x:v>
      </x:c>
      <x:c r="S244" s="18" t="d">
        <x:v>2026-10-30T00:00:00.000Z</x:v>
      </x:c>
      <x:c r="T244" s="17" t="str"/>
      <x:c r="U244" s="17" t="str"/>
      <x:c r="V244" s="17" t="str">
        <x:v>OWN01</x:v>
      </x:c>
      <x:c r="W244" s="17" t="str">
        <x:v>https://data.texas.gov/dataset/Public-Utility-Commission-of-Texas-Water-and-Sewer/auk8-env9</x:v>
      </x:c>
    </x:row>
    <x:row r="245" ht="46" customHeight="1">
      <x:c r="A245" s="17" t="str">
        <x:v>13026</x:v>
      </x:c>
      <x:c r="B245" s="17" t="str">
        <x:v>water</x:v>
      </x:c>
      <x:c r="C245" s="17" t="str">
        <x:v>TIDWELL WASTEWATER UTILITY</x:v>
      </x:c>
      <x:c r="D245" s="17" t="str">
        <x:v>Unresolved</x:v>
      </x:c>
      <x:c r="E245" s="17" t="str">
        <x:v>Not resolved to ultimate owner</x:v>
      </x:c>
      <x:c r="F245" s="17" t="str">
        <x:v>Unresolved</x:v>
      </x:c>
      <x:c r="G245" s="17" t="str"/>
      <x:c r="H245" s="17" t="str"/>
      <x:c r="I245" s="17" t="str">
        <x:v>No inference from legal name or responsible-party contact to beneficial ownership.</x:v>
      </x:c>
      <x:c r="J245" s="17" t="str">
        <x:v>HARRIS</x:v>
      </x:c>
      <x:c r="K245" s="17" t="str">
        <x:v>HARRIS</x:v>
      </x:c>
      <x:c r="L245" s="17" t="str"/>
      <x:c r="M245" s="17" t="str">
        <x:v>TIDWELL WASTEWATER UTILITY LLC</x:v>
      </x:c>
      <x:c r="N245" s="17" t="str"/>
      <x:c r="O245" s="17" t="str">
        <x:v>Not established by registry; no active-status field</x:v>
      </x:c>
      <x:c r="P245" s="17"/>
      <x:c r="Q245" s="17" t="n">
        <x:v>1</x:v>
      </x:c>
      <x:c r="R245" s="18" t="d">
        <x:v>2026-10-07T00:00:00.000Z</x:v>
      </x:c>
      <x:c r="S245" s="18" t="d">
        <x:v>2026-10-30T00:00:00.000Z</x:v>
      </x:c>
      <x:c r="T245" s="17" t="str"/>
      <x:c r="U245" s="17" t="str"/>
      <x:c r="V245" s="17" t="str">
        <x:v>OWN01</x:v>
      </x:c>
      <x:c r="W245" s="17" t="str">
        <x:v>https://data.texas.gov/dataset/Public-Utility-Commission-of-Texas-Water-and-Sewer/auk8-env9</x:v>
      </x:c>
    </x:row>
    <x:row r="246" ht="46" customHeight="1">
      <x:c r="A246" s="17" t="str">
        <x:v>13027</x:v>
      </x:c>
      <x:c r="B246" s="17" t="str">
        <x:v>water</x:v>
      </x:c>
      <x:c r="C246" s="17" t="str">
        <x:v>HOOKS MHP</x:v>
      </x:c>
      <x:c r="D246" s="17" t="str">
        <x:v>Unresolved</x:v>
      </x:c>
      <x:c r="E246" s="17" t="str">
        <x:v>Not resolved to ultimate owner</x:v>
      </x:c>
      <x:c r="F246" s="17" t="str">
        <x:v>Unresolved</x:v>
      </x:c>
      <x:c r="G246" s="17" t="str"/>
      <x:c r="H246" s="17" t="str"/>
      <x:c r="I246" s="17" t="str">
        <x:v>No inference from legal name or responsible-party contact to beneficial ownership.</x:v>
      </x:c>
      <x:c r="J246" s="17" t="str">
        <x:v>HARRIS</x:v>
      </x:c>
      <x:c r="K246" s="17" t="str">
        <x:v>HARRIS</x:v>
      </x:c>
      <x:c r="L246" s="17" t="str"/>
      <x:c r="M246" s="17" t="str">
        <x:v>HOOKS MOBILE HOME PARK LTD</x:v>
      </x:c>
      <x:c r="N246" s="17" t="str"/>
      <x:c r="O246" s="17" t="str">
        <x:v>Not established by registry; no active-status field</x:v>
      </x:c>
      <x:c r="P246" s="17"/>
      <x:c r="Q246" s="17" t="n">
        <x:v>1</x:v>
      </x:c>
      <x:c r="R246" s="18" t="d">
        <x:v>2026-10-07T00:00:00.000Z</x:v>
      </x:c>
      <x:c r="S246" s="18" t="d">
        <x:v>2026-10-30T00:00:00.000Z</x:v>
      </x:c>
      <x:c r="T246" s="17" t="str"/>
      <x:c r="U246" s="17" t="str"/>
      <x:c r="V246" s="17" t="str">
        <x:v>OWN01</x:v>
      </x:c>
      <x:c r="W246" s="17" t="str">
        <x:v>https://data.texas.gov/dataset/Public-Utility-Commission-of-Texas-Water-and-Sewer/auk8-env9</x:v>
      </x:c>
    </x:row>
    <x:row r="247" ht="46" customHeight="1">
      <x:c r="A247" s="17" t="str">
        <x:v>13029</x:v>
      </x:c>
      <x:c r="B247" s="17" t="str">
        <x:v>water</x:v>
      </x:c>
      <x:c r="C247" s="17" t="str">
        <x:v>SIGNAL HILL WATER SYSTEM 24</x:v>
      </x:c>
      <x:c r="D247" s="17" t="str">
        <x:v>Unresolved</x:v>
      </x:c>
      <x:c r="E247" s="17" t="str">
        <x:v>Not resolved to ultimate owner</x:v>
      </x:c>
      <x:c r="F247" s="17" t="str">
        <x:v>Unresolved</x:v>
      </x:c>
      <x:c r="G247" s="17" t="str"/>
      <x:c r="H247" s="17" t="str"/>
      <x:c r="I247" s="17" t="str">
        <x:v>No inference from legal name or responsible-party contact to beneficial ownership.</x:v>
      </x:c>
      <x:c r="J247" s="17" t="str">
        <x:v>HAYS</x:v>
      </x:c>
      <x:c r="K247" s="17" t="str">
        <x:v>HAYS</x:v>
      </x:c>
      <x:c r="L247" s="17" t="str"/>
      <x:c r="M247" s="17" t="str">
        <x:v>SIGNAL HILL WATER SYSTEM 24</x:v>
      </x:c>
      <x:c r="N247" s="17" t="str"/>
      <x:c r="O247" s="17" t="str">
        <x:v>Not established by registry; no active-status field</x:v>
      </x:c>
      <x:c r="P247" s="17"/>
      <x:c r="Q247" s="17" t="n">
        <x:v>1</x:v>
      </x:c>
      <x:c r="R247" s="18" t="d">
        <x:v>2026-10-07T00:00:00.000Z</x:v>
      </x:c>
      <x:c r="S247" s="18" t="d">
        <x:v>2026-10-30T00:00:00.000Z</x:v>
      </x:c>
      <x:c r="T247" s="17" t="str"/>
      <x:c r="U247" s="17" t="str"/>
      <x:c r="V247" s="17" t="str">
        <x:v>OWN01</x:v>
      </x:c>
      <x:c r="W247" s="17" t="str">
        <x:v>https://data.texas.gov/dataset/Public-Utility-Commission-of-Texas-Water-and-Sewer/auk8-env9</x:v>
      </x:c>
    </x:row>
    <x:row r="248" ht="46" customHeight="1">
      <x:c r="A248" s="17" t="str">
        <x:v>13032</x:v>
      </x:c>
      <x:c r="B248" s="17" t="str">
        <x:v>water</x:v>
      </x:c>
      <x:c r="C248" s="17" t="str">
        <x:v>R &amp; K WEIMAN MHP LC</x:v>
      </x:c>
      <x:c r="D248" s="17" t="str">
        <x:v>Unresolved</x:v>
      </x:c>
      <x:c r="E248" s="17" t="str">
        <x:v>Not resolved to ultimate owner</x:v>
      </x:c>
      <x:c r="F248" s="17" t="str">
        <x:v>Unresolved</x:v>
      </x:c>
      <x:c r="G248" s="17" t="str"/>
      <x:c r="H248" s="17" t="str"/>
      <x:c r="I248" s="17" t="str">
        <x:v>No inference from legal name or responsible-party contact to beneficial ownership.</x:v>
      </x:c>
      <x:c r="J248" s="17" t="str">
        <x:v>HARRIS</x:v>
      </x:c>
      <x:c r="K248" s="17" t="str">
        <x:v>HARRIS</x:v>
      </x:c>
      <x:c r="L248" s="17" t="str"/>
      <x:c r="M248" s="17" t="str">
        <x:v>R&amp;K WEIMAN MHP LC</x:v>
      </x:c>
      <x:c r="N248" s="17" t="str"/>
      <x:c r="O248" s="17" t="str">
        <x:v>Not established by registry; no active-status field</x:v>
      </x:c>
      <x:c r="P248" s="17"/>
      <x:c r="Q248" s="17" t="n">
        <x:v>1</x:v>
      </x:c>
      <x:c r="R248" s="18" t="d">
        <x:v>2026-10-07T00:00:00.000Z</x:v>
      </x:c>
      <x:c r="S248" s="18" t="d">
        <x:v>2026-10-30T00:00:00.000Z</x:v>
      </x:c>
      <x:c r="T248" s="17" t="str"/>
      <x:c r="U248" s="17" t="str"/>
      <x:c r="V248" s="17" t="str">
        <x:v>OWN01</x:v>
      </x:c>
      <x:c r="W248" s="17" t="str">
        <x:v>https://data.texas.gov/dataset/Public-Utility-Commission-of-Texas-Water-and-Sewer/auk8-env9</x:v>
      </x:c>
    </x:row>
    <x:row r="249" ht="46" customHeight="1">
      <x:c r="A249" s="17" t="str">
        <x:v>13038</x:v>
      </x:c>
      <x:c r="B249" s="17" t="str">
        <x:v>water</x:v>
      </x:c>
      <x:c r="C249" s="17" t="str">
        <x:v>C C WATER WORKS</x:v>
      </x:c>
      <x:c r="D249" s="17" t="str">
        <x:v>Unresolved</x:v>
      </x:c>
      <x:c r="E249" s="17" t="str">
        <x:v>Not resolved to ultimate owner</x:v>
      </x:c>
      <x:c r="F249" s="17" t="str">
        <x:v>Unresolved</x:v>
      </x:c>
      <x:c r="G249" s="17" t="str"/>
      <x:c r="H249" s="17" t="str"/>
      <x:c r="I249" s="17" t="str">
        <x:v>No inference from legal name or responsible-party contact to beneficial ownership.</x:v>
      </x:c>
      <x:c r="J249" s="17" t="str">
        <x:v>CHAMBERS</x:v>
      </x:c>
      <x:c r="K249" s="17" t="str">
        <x:v>CHAMBERS</x:v>
      </x:c>
      <x:c r="L249" s="17" t="str"/>
      <x:c r="M249" s="17" t="str">
        <x:v>C C WATER WORKS INC</x:v>
      </x:c>
      <x:c r="N249" s="17" t="str"/>
      <x:c r="O249" s="17" t="str">
        <x:v>Not established by registry; no active-status field</x:v>
      </x:c>
      <x:c r="P249" s="17"/>
      <x:c r="Q249" s="17" t="n">
        <x:v>1</x:v>
      </x:c>
      <x:c r="R249" s="18" t="d">
        <x:v>2026-10-07T00:00:00.000Z</x:v>
      </x:c>
      <x:c r="S249" s="18" t="d">
        <x:v>2026-10-30T00:00:00.000Z</x:v>
      </x:c>
      <x:c r="T249" s="17" t="str"/>
      <x:c r="U249" s="17" t="str"/>
      <x:c r="V249" s="17" t="str">
        <x:v>OWN01</x:v>
      </x:c>
      <x:c r="W249" s="17" t="str">
        <x:v>https://data.texas.gov/dataset/Public-Utility-Commission-of-Texas-Water-and-Sewer/auk8-env9</x:v>
      </x:c>
    </x:row>
    <x:row r="250" ht="46" customHeight="1">
      <x:c r="A250" s="17" t="str">
        <x:v>13041</x:v>
      </x:c>
      <x:c r="B250" s="17" t="str">
        <x:v>water</x:v>
      </x:c>
      <x:c r="C250" s="17" t="str">
        <x:v>EMERALD UTILITIES</x:v>
      </x:c>
      <x:c r="D250" s="17" t="str">
        <x:v>Unresolved</x:v>
      </x:c>
      <x:c r="E250" s="17" t="str">
        <x:v>Not resolved to ultimate owner</x:v>
      </x:c>
      <x:c r="F250" s="17" t="str">
        <x:v>Unresolved</x:v>
      </x:c>
      <x:c r="G250" s="17" t="str"/>
      <x:c r="H250" s="17" t="str"/>
      <x:c r="I250" s="17" t="str">
        <x:v>No inference from legal name or responsible-party contact to beneficial ownership.</x:v>
      </x:c>
      <x:c r="J250" s="17" t="str">
        <x:v>SAN JACINTO</x:v>
      </x:c>
      <x:c r="K250" s="17" t="str">
        <x:v>SAN JACINTO</x:v>
      </x:c>
      <x:c r="L250" s="17" t="str"/>
      <x:c r="M250" s="17" t="str">
        <x:v>EMERALD UTILITIES INC</x:v>
      </x:c>
      <x:c r="N250" s="17" t="str"/>
      <x:c r="O250" s="17" t="str">
        <x:v>Not established by registry; no active-status field</x:v>
      </x:c>
      <x:c r="P250" s="17"/>
      <x:c r="Q250" s="17" t="n">
        <x:v>1</x:v>
      </x:c>
      <x:c r="R250" s="18" t="d">
        <x:v>2026-10-07T00:00:00.000Z</x:v>
      </x:c>
      <x:c r="S250" s="18" t="d">
        <x:v>2026-10-30T00:00:00.000Z</x:v>
      </x:c>
      <x:c r="T250" s="17" t="str"/>
      <x:c r="U250" s="17" t="str"/>
      <x:c r="V250" s="17" t="str">
        <x:v>OWN01</x:v>
      </x:c>
      <x:c r="W250" s="17" t="str">
        <x:v>https://data.texas.gov/dataset/Public-Utility-Commission-of-Texas-Water-and-Sewer/auk8-env9</x:v>
      </x:c>
    </x:row>
    <x:row r="251" ht="46" customHeight="1">
      <x:c r="A251" s="17" t="str">
        <x:v>13044</x:v>
      </x:c>
      <x:c r="B251" s="17" t="str">
        <x:v>water</x:v>
      </x:c>
      <x:c r="C251" s="17" t="str">
        <x:v>LATERNA VILLA UTILITIES</x:v>
      </x:c>
      <x:c r="D251" s="17" t="str">
        <x:v>Unresolved</x:v>
      </x:c>
      <x:c r="E251" s="17" t="str">
        <x:v>Not resolved to ultimate owner</x:v>
      </x:c>
      <x:c r="F251" s="17" t="str">
        <x:v>Unresolved</x:v>
      </x:c>
      <x:c r="G251" s="17" t="str"/>
      <x:c r="H251" s="17" t="str"/>
      <x:c r="I251" s="17" t="str">
        <x:v>No inference from legal name or responsible-party contact to beneficial ownership.</x:v>
      </x:c>
      <x:c r="J251" s="17" t="str">
        <x:v>FORT BEND, HARRIS</x:v>
      </x:c>
      <x:c r="K251" s="17" t="str">
        <x:v>HARRIS</x:v>
      </x:c>
      <x:c r="L251" s="17" t="str"/>
      <x:c r="M251" s="17" t="str"/>
      <x:c r="N251" s="17" t="str"/>
      <x:c r="O251" s="17" t="str">
        <x:v>Not established by registry; no active-status field</x:v>
      </x:c>
      <x:c r="P251" s="17"/>
      <x:c r="Q251" s="17" t="n">
        <x:v>1</x:v>
      </x:c>
      <x:c r="R251" s="18" t="d">
        <x:v>2026-10-07T00:00:00.000Z</x:v>
      </x:c>
      <x:c r="S251" s="18" t="d">
        <x:v>2026-10-30T00:00:00.000Z</x:v>
      </x:c>
      <x:c r="T251" s="17" t="str"/>
      <x:c r="U251" s="17" t="str"/>
      <x:c r="V251" s="17" t="str">
        <x:v>OWN01</x:v>
      </x:c>
      <x:c r="W251" s="17" t="str">
        <x:v>https://data.texas.gov/dataset/Public-Utility-Commission-of-Texas-Water-and-Sewer/auk8-env9</x:v>
      </x:c>
    </x:row>
    <x:row r="252" ht="46" customHeight="1">
      <x:c r="A252" s="17" t="str">
        <x:v>13049</x:v>
      </x:c>
      <x:c r="B252" s="17" t="str">
        <x:v>water</x:v>
      </x:c>
      <x:c r="C252" s="17" t="str">
        <x:v>SEAPORT LAKES WATER SYSTEM</x:v>
      </x:c>
      <x:c r="D252" s="17" t="str">
        <x:v>Unresolved</x:v>
      </x:c>
      <x:c r="E252" s="17" t="str">
        <x:v>Not resolved to ultimate owner</x:v>
      </x:c>
      <x:c r="F252" s="17" t="str">
        <x:v>Unresolved</x:v>
      </x:c>
      <x:c r="G252" s="17" t="str"/>
      <x:c r="H252" s="17" t="str"/>
      <x:c r="I252" s="17" t="str">
        <x:v>No inference from legal name or responsible-party contact to beneficial ownership.</x:v>
      </x:c>
      <x:c r="J252" s="17" t="str">
        <x:v>CALHOUN</x:v>
      </x:c>
      <x:c r="K252" s="17" t="str">
        <x:v>CALHOUN</x:v>
      </x:c>
      <x:c r="L252" s="17" t="str"/>
      <x:c r="M252" s="17" t="str">
        <x:v>SEAPORT LAKES WATER SYSTEM</x:v>
      </x:c>
      <x:c r="N252" s="17" t="str"/>
      <x:c r="O252" s="17" t="str">
        <x:v>Not established by registry; no active-status field</x:v>
      </x:c>
      <x:c r="P252" s="17"/>
      <x:c r="Q252" s="17" t="n">
        <x:v>1</x:v>
      </x:c>
      <x:c r="R252" s="18" t="d">
        <x:v>2026-10-07T00:00:00.000Z</x:v>
      </x:c>
      <x:c r="S252" s="18" t="d">
        <x:v>2026-10-30T00:00:00.000Z</x:v>
      </x:c>
      <x:c r="T252" s="17" t="str"/>
      <x:c r="U252" s="17" t="str"/>
      <x:c r="V252" s="17" t="str">
        <x:v>OWN01</x:v>
      </x:c>
      <x:c r="W252" s="17" t="str">
        <x:v>https://data.texas.gov/dataset/Public-Utility-Commission-of-Texas-Water-and-Sewer/auk8-env9</x:v>
      </x:c>
    </x:row>
    <x:row r="253" ht="46" customHeight="1">
      <x:c r="A253" s="17" t="str">
        <x:v>13051</x:v>
      </x:c>
      <x:c r="B253" s="17" t="str">
        <x:v>water</x:v>
      </x:c>
      <x:c r="C253" s="17" t="str">
        <x:v>BATEMAN WATERWORKS</x:v>
      </x:c>
      <x:c r="D253" s="17" t="str">
        <x:v>Unresolved</x:v>
      </x:c>
      <x:c r="E253" s="17" t="str">
        <x:v>Not resolved to ultimate owner</x:v>
      </x:c>
      <x:c r="F253" s="17" t="str">
        <x:v>Unresolved</x:v>
      </x:c>
      <x:c r="G253" s="17" t="str"/>
      <x:c r="H253" s="17" t="str"/>
      <x:c r="I253" s="17" t="str">
        <x:v>No inference from legal name or responsible-party contact to beneficial ownership.</x:v>
      </x:c>
      <x:c r="J253" s="17" t="str">
        <x:v>BRAZORIA</x:v>
      </x:c>
      <x:c r="K253" s="17" t="str">
        <x:v>BRAZORIA</x:v>
      </x:c>
      <x:c r="L253" s="17" t="str"/>
      <x:c r="M253" s="17" t="str"/>
      <x:c r="N253" s="17" t="str"/>
      <x:c r="O253" s="17" t="str">
        <x:v>Not established by registry; no active-status field</x:v>
      </x:c>
      <x:c r="P253" s="17"/>
      <x:c r="Q253" s="17" t="n">
        <x:v>1</x:v>
      </x:c>
      <x:c r="R253" s="18" t="d">
        <x:v>2026-10-07T00:00:00.000Z</x:v>
      </x:c>
      <x:c r="S253" s="18" t="d">
        <x:v>2026-10-30T00:00:00.000Z</x:v>
      </x:c>
      <x:c r="T253" s="17" t="str"/>
      <x:c r="U253" s="17" t="str"/>
      <x:c r="V253" s="17" t="str">
        <x:v>OWN01</x:v>
      </x:c>
      <x:c r="W253" s="17" t="str">
        <x:v>https://data.texas.gov/dataset/Public-Utility-Commission-of-Texas-Water-and-Sewer/auk8-env9</x:v>
      </x:c>
    </x:row>
    <x:row r="254" ht="46" customHeight="1">
      <x:c r="A254" s="17" t="str">
        <x:v>13054</x:v>
      </x:c>
      <x:c r="B254" s="17" t="str">
        <x:v>water</x:v>
      </x:c>
      <x:c r="C254" s="17" t="str">
        <x:v>COUNTRY CLUB ESTATES</x:v>
      </x:c>
      <x:c r="D254" s="17" t="str">
        <x:v>Unresolved</x:v>
      </x:c>
      <x:c r="E254" s="17" t="str">
        <x:v>Not resolved to ultimate owner</x:v>
      </x:c>
      <x:c r="F254" s="17" t="str">
        <x:v>Unresolved</x:v>
      </x:c>
      <x:c r="G254" s="17" t="str"/>
      <x:c r="H254" s="17" t="str"/>
      <x:c r="I254" s="17" t="str">
        <x:v>No inference from legal name or responsible-party contact to beneficial ownership.</x:v>
      </x:c>
      <x:c r="J254" s="17" t="str">
        <x:v>MOORE</x:v>
      </x:c>
      <x:c r="K254" s="17" t="str">
        <x:v>MOORE</x:v>
      </x:c>
      <x:c r="L254" s="17" t="str"/>
      <x:c r="M254" s="17" t="str">
        <x:v>COUNTRY CLUB ESTATES</x:v>
      </x:c>
      <x:c r="N254" s="17" t="str"/>
      <x:c r="O254" s="17" t="str">
        <x:v>Not established by registry; no active-status field</x:v>
      </x:c>
      <x:c r="P254" s="17"/>
      <x:c r="Q254" s="17" t="n">
        <x:v>1</x:v>
      </x:c>
      <x:c r="R254" s="18" t="d">
        <x:v>2026-10-07T00:00:00.000Z</x:v>
      </x:c>
      <x:c r="S254" s="18" t="d">
        <x:v>2026-10-30T00:00:00.000Z</x:v>
      </x:c>
      <x:c r="T254" s="17" t="str"/>
      <x:c r="U254" s="17" t="str"/>
      <x:c r="V254" s="17" t="str">
        <x:v>OWN01</x:v>
      </x:c>
      <x:c r="W254" s="17" t="str">
        <x:v>https://data.texas.gov/dataset/Public-Utility-Commission-of-Texas-Water-and-Sewer/auk8-env9</x:v>
      </x:c>
    </x:row>
    <x:row r="255" ht="46" customHeight="1">
      <x:c r="A255" s="17" t="str">
        <x:v>13057</x:v>
      </x:c>
      <x:c r="B255" s="17" t="str">
        <x:v>water</x:v>
      </x:c>
      <x:c r="C255" s="17" t="str">
        <x:v>SILVER WINGS FLY IN RANCH HOA</x:v>
      </x:c>
      <x:c r="D255" s="17" t="str">
        <x:v>Unresolved</x:v>
      </x:c>
      <x:c r="E255" s="17" t="str">
        <x:v>Not resolved to ultimate owner</x:v>
      </x:c>
      <x:c r="F255" s="17" t="str">
        <x:v>Unresolved</x:v>
      </x:c>
      <x:c r="G255" s="17" t="str"/>
      <x:c r="H255" s="17" t="str"/>
      <x:c r="I255" s="17" t="str">
        <x:v>No inference from legal name or responsible-party contact to beneficial ownership.</x:v>
      </x:c>
      <x:c r="J255" s="17" t="str">
        <x:v>GILLESPIE</x:v>
      </x:c>
      <x:c r="K255" s="17" t="str">
        <x:v>GILLESPIE</x:v>
      </x:c>
      <x:c r="L255" s="17" t="str"/>
      <x:c r="M255" s="17" t="str">
        <x:v>SILVER WINGS FLY IN RANCH HOMEOWNERS ASSOCIATION</x:v>
      </x:c>
      <x:c r="N255" s="17" t="str"/>
      <x:c r="O255" s="17" t="str">
        <x:v>Not established by registry; no active-status field</x:v>
      </x:c>
      <x:c r="P255" s="17"/>
      <x:c r="Q255" s="17" t="n">
        <x:v>1</x:v>
      </x:c>
      <x:c r="R255" s="18" t="d">
        <x:v>2026-10-07T00:00:00.000Z</x:v>
      </x:c>
      <x:c r="S255" s="18" t="d">
        <x:v>2026-10-30T00:00:00.000Z</x:v>
      </x:c>
      <x:c r="T255" s="17" t="str"/>
      <x:c r="U255" s="17" t="str"/>
      <x:c r="V255" s="17" t="str">
        <x:v>OWN01</x:v>
      </x:c>
      <x:c r="W255" s="17" t="str">
        <x:v>https://data.texas.gov/dataset/Public-Utility-Commission-of-Texas-Water-and-Sewer/auk8-env9</x:v>
      </x:c>
    </x:row>
    <x:row r="256" ht="46" customHeight="1">
      <x:c r="A256" s="17" t="str">
        <x:v>13061</x:v>
      </x:c>
      <x:c r="B256" s="17" t="str">
        <x:v>water</x:v>
      </x:c>
      <x:c r="C256" s="17" t="str">
        <x:v>SOUTH CENTRAL WATER</x:v>
      </x:c>
      <x:c r="D256" s="17" t="str">
        <x:v>Unresolved</x:v>
      </x:c>
      <x:c r="E256" s="17" t="str">
        <x:v>Not resolved to ultimate owner</x:v>
      </x:c>
      <x:c r="F256" s="17" t="str">
        <x:v>Unresolved</x:v>
      </x:c>
      <x:c r="G256" s="17" t="str"/>
      <x:c r="H256" s="17" t="str"/>
      <x:c r="I256" s="17" t="str">
        <x:v>No inference from legal name or responsible-party contact to beneficial ownership.</x:v>
      </x:c>
      <x:c r="J256" s="17" t="str">
        <x:v>HARRIS, LIBERTY, MONTGOMERY</x:v>
      </x:c>
      <x:c r="K256" s="17" t="str">
        <x:v>LIBERTY</x:v>
      </x:c>
      <x:c r="L256" s="17" t="str"/>
      <x:c r="M256" s="17" t="str">
        <x:v>SOUTH CENTRAL WATER COMPANY</x:v>
      </x:c>
      <x:c r="N256" s="17" t="str"/>
      <x:c r="O256" s="17" t="str">
        <x:v>Not established by registry; no active-status field</x:v>
      </x:c>
      <x:c r="P256" s="17"/>
      <x:c r="Q256" s="17" t="n">
        <x:v>1</x:v>
      </x:c>
      <x:c r="R256" s="18" t="d">
        <x:v>2026-10-07T00:00:00.000Z</x:v>
      </x:c>
      <x:c r="S256" s="18" t="d">
        <x:v>2026-10-30T00:00:00.000Z</x:v>
      </x:c>
      <x:c r="T256" s="17" t="str"/>
      <x:c r="U256" s="17" t="str"/>
      <x:c r="V256" s="17" t="str">
        <x:v>OWN01</x:v>
      </x:c>
      <x:c r="W256" s="17" t="str">
        <x:v>https://data.texas.gov/dataset/Public-Utility-Commission-of-Texas-Water-and-Sewer/auk8-env9</x:v>
      </x:c>
    </x:row>
    <x:row r="257" ht="46" customHeight="1">
      <x:c r="A257" s="17" t="str">
        <x:v>13066</x:v>
      </x:c>
      <x:c r="B257" s="17" t="str">
        <x:v>water</x:v>
      </x:c>
      <x:c r="C257" s="17" t="str">
        <x:v>GRANGER UTILITIES</x:v>
      </x:c>
      <x:c r="D257" s="17" t="str">
        <x:v>Unresolved</x:v>
      </x:c>
      <x:c r="E257" s="17" t="str">
        <x:v>Not resolved to ultimate owner</x:v>
      </x:c>
      <x:c r="F257" s="17" t="str">
        <x:v>Unresolved</x:v>
      </x:c>
      <x:c r="G257" s="17" t="str"/>
      <x:c r="H257" s="17" t="str"/>
      <x:c r="I257" s="17" t="str">
        <x:v>No inference from legal name or responsible-party contact to beneficial ownership.</x:v>
      </x:c>
      <x:c r="J257" s="17" t="str">
        <x:v>HARRIS</x:v>
      </x:c>
      <x:c r="K257" s="17" t="str">
        <x:v>HARRIS</x:v>
      </x:c>
      <x:c r="L257" s="17" t="str"/>
      <x:c r="M257" s="17" t="str">
        <x:v>GRANGER UTILITIES</x:v>
      </x:c>
      <x:c r="N257" s="17" t="str"/>
      <x:c r="O257" s="17" t="str">
        <x:v>Not established by registry; no active-status field</x:v>
      </x:c>
      <x:c r="P257" s="17"/>
      <x:c r="Q257" s="17" t="n">
        <x:v>1</x:v>
      </x:c>
      <x:c r="R257" s="18" t="d">
        <x:v>2026-10-07T00:00:00.000Z</x:v>
      </x:c>
      <x:c r="S257" s="18" t="d">
        <x:v>2026-10-30T00:00:00.000Z</x:v>
      </x:c>
      <x:c r="T257" s="17" t="str"/>
      <x:c r="U257" s="17" t="str"/>
      <x:c r="V257" s="17" t="str">
        <x:v>OWN01</x:v>
      </x:c>
      <x:c r="W257" s="17" t="str">
        <x:v>https://data.texas.gov/dataset/Public-Utility-Commission-of-Texas-Water-and-Sewer/auk8-env9</x:v>
      </x:c>
    </x:row>
    <x:row r="258" ht="46" customHeight="1">
      <x:c r="A258" s="17" t="str">
        <x:v>13070</x:v>
      </x:c>
      <x:c r="B258" s="17" t="str">
        <x:v>water</x:v>
      </x:c>
      <x:c r="C258" s="17" t="str">
        <x:v>3009 WATER COMPANY</x:v>
      </x:c>
      <x:c r="D258" s="17" t="str">
        <x:v>Unresolved</x:v>
      </x:c>
      <x:c r="E258" s="17" t="str">
        <x:v>Not resolved to ultimate owner</x:v>
      </x:c>
      <x:c r="F258" s="17" t="str">
        <x:v>Unresolved</x:v>
      </x:c>
      <x:c r="G258" s="17" t="str"/>
      <x:c r="H258" s="17" t="str"/>
      <x:c r="I258" s="17" t="str">
        <x:v>No inference from legal name or responsible-party contact to beneficial ownership.</x:v>
      </x:c>
      <x:c r="J258" s="17" t="str">
        <x:v>COMAL</x:v>
      </x:c>
      <x:c r="K258" s="17" t="str">
        <x:v>COMAL</x:v>
      </x:c>
      <x:c r="L258" s="17" t="str"/>
      <x:c r="M258" s="17" t="str">
        <x:v>3009 WATER COMPANY LLC</x:v>
      </x:c>
      <x:c r="N258" s="17" t="str"/>
      <x:c r="O258" s="17" t="str">
        <x:v>Not established by registry; no active-status field</x:v>
      </x:c>
      <x:c r="P258" s="17"/>
      <x:c r="Q258" s="17" t="n">
        <x:v>1</x:v>
      </x:c>
      <x:c r="R258" s="18" t="d">
        <x:v>2026-10-07T00:00:00.000Z</x:v>
      </x:c>
      <x:c r="S258" s="18" t="d">
        <x:v>2026-10-30T00:00:00.000Z</x:v>
      </x:c>
      <x:c r="T258" s="17" t="str"/>
      <x:c r="U258" s="17" t="str"/>
      <x:c r="V258" s="17" t="str">
        <x:v>OWN01</x:v>
      </x:c>
      <x:c r="W258" s="17" t="str">
        <x:v>https://data.texas.gov/dataset/Public-Utility-Commission-of-Texas-Water-and-Sewer/auk8-env9</x:v>
      </x:c>
    </x:row>
    <x:row r="259" ht="46" customHeight="1">
      <x:c r="A259" s="17" t="str">
        <x:v>13072</x:v>
      </x:c>
      <x:c r="B259" s="17" t="str">
        <x:v>water</x:v>
      </x:c>
      <x:c r="C259" s="17" t="str">
        <x:v>BLUE RIDGE UTILITY</x:v>
      </x:c>
      <x:c r="D259" s="17" t="str">
        <x:v>Unresolved</x:v>
      </x:c>
      <x:c r="E259" s="17" t="str">
        <x:v>Not resolved to ultimate owner</x:v>
      </x:c>
      <x:c r="F259" s="17" t="str">
        <x:v>Unresolved</x:v>
      </x:c>
      <x:c r="G259" s="17" t="str"/>
      <x:c r="H259" s="17" t="str"/>
      <x:c r="I259" s="17" t="str">
        <x:v>No inference from legal name or responsible-party contact to beneficial ownership.</x:v>
      </x:c>
      <x:c r="J259" s="17" t="str">
        <x:v>PARKER</x:v>
      </x:c>
      <x:c r="K259" s="17" t="str">
        <x:v>PARKER</x:v>
      </x:c>
      <x:c r="L259" s="17" t="str"/>
      <x:c r="M259" s="17" t="str">
        <x:v>BLUE RIDGE UTILITY COMPANY</x:v>
      </x:c>
      <x:c r="N259" s="17" t="str"/>
      <x:c r="O259" s="17" t="str">
        <x:v>Not established by registry; no active-status field</x:v>
      </x:c>
      <x:c r="P259" s="17"/>
      <x:c r="Q259" s="17" t="n">
        <x:v>1</x:v>
      </x:c>
      <x:c r="R259" s="18" t="d">
        <x:v>2026-10-07T00:00:00.000Z</x:v>
      </x:c>
      <x:c r="S259" s="18" t="d">
        <x:v>2026-10-30T00:00:00.000Z</x:v>
      </x:c>
      <x:c r="T259" s="17" t="str"/>
      <x:c r="U259" s="17" t="str"/>
      <x:c r="V259" s="17" t="str">
        <x:v>OWN01</x:v>
      </x:c>
      <x:c r="W259" s="17" t="str">
        <x:v>https://data.texas.gov/dataset/Public-Utility-Commission-of-Texas-Water-and-Sewer/auk8-env9</x:v>
      </x:c>
    </x:row>
    <x:row r="260" ht="46" customHeight="1">
      <x:c r="A260" s="17" t="str">
        <x:v>13080</x:v>
      </x:c>
      <x:c r="B260" s="17" t="str">
        <x:v>water</x:v>
      </x:c>
      <x:c r="C260" s="17" t="str">
        <x:v>PLAN Z</x:v>
      </x:c>
      <x:c r="D260" s="17" t="str">
        <x:v>Unresolved</x:v>
      </x:c>
      <x:c r="E260" s="17" t="str">
        <x:v>Not resolved to ultimate owner</x:v>
      </x:c>
      <x:c r="F260" s="17" t="str">
        <x:v>Unresolved</x:v>
      </x:c>
      <x:c r="G260" s="17" t="str"/>
      <x:c r="H260" s="17" t="str"/>
      <x:c r="I260" s="17" t="str">
        <x:v>No inference from legal name or responsible-party contact to beneficial ownership.</x:v>
      </x:c>
      <x:c r="J260" s="17" t="str">
        <x:v>TRAVIS</x:v>
      </x:c>
      <x:c r="K260" s="17" t="str">
        <x:v>TRAVIS</x:v>
      </x:c>
      <x:c r="L260" s="17" t="str"/>
      <x:c r="M260" s="17" t="str">
        <x:v>PLAN Z LLC</x:v>
      </x:c>
      <x:c r="N260" s="17" t="str"/>
      <x:c r="O260" s="17" t="str">
        <x:v>Not established by registry; no active-status field</x:v>
      </x:c>
      <x:c r="P260" s="17"/>
      <x:c r="Q260" s="17" t="n">
        <x:v>1</x:v>
      </x:c>
      <x:c r="R260" s="18" t="d">
        <x:v>2026-10-07T00:00:00.000Z</x:v>
      </x:c>
      <x:c r="S260" s="18" t="d">
        <x:v>2026-10-30T00:00:00.000Z</x:v>
      </x:c>
      <x:c r="T260" s="17" t="str"/>
      <x:c r="U260" s="17" t="str"/>
      <x:c r="V260" s="17" t="str">
        <x:v>OWN01</x:v>
      </x:c>
      <x:c r="W260" s="17" t="str">
        <x:v>https://data.texas.gov/dataset/Public-Utility-Commission-of-Texas-Water-and-Sewer/auk8-env9</x:v>
      </x:c>
    </x:row>
    <x:row r="261" ht="46" customHeight="1">
      <x:c r="A261" s="17" t="str">
        <x:v>13083</x:v>
      </x:c>
      <x:c r="B261" s="17" t="str">
        <x:v>water</x:v>
      </x:c>
      <x:c r="C261" s="17" t="str">
        <x:v>SUNSET WATER UTILITIES</x:v>
      </x:c>
      <x:c r="D261" s="17" t="str">
        <x:v>Unresolved</x:v>
      </x:c>
      <x:c r="E261" s="17" t="str">
        <x:v>Not resolved to ultimate owner</x:v>
      </x:c>
      <x:c r="F261" s="17" t="str">
        <x:v>Unresolved</x:v>
      </x:c>
      <x:c r="G261" s="17" t="str"/>
      <x:c r="H261" s="17" t="str"/>
      <x:c r="I261" s="17" t="str">
        <x:v>No inference from legal name or responsible-party contact to beneficial ownership.</x:v>
      </x:c>
      <x:c r="J261" s="17" t="str">
        <x:v>BURNET</x:v>
      </x:c>
      <x:c r="K261" s="17" t="str">
        <x:v>BURNET</x:v>
      </x:c>
      <x:c r="L261" s="17" t="str"/>
      <x:c r="M261" s="17" t="str"/>
      <x:c r="N261" s="17" t="str"/>
      <x:c r="O261" s="17" t="str">
        <x:v>Not established by registry; no active-status field</x:v>
      </x:c>
      <x:c r="P261" s="17"/>
      <x:c r="Q261" s="17" t="n">
        <x:v>1</x:v>
      </x:c>
      <x:c r="R261" s="18" t="d">
        <x:v>2026-10-07T00:00:00.000Z</x:v>
      </x:c>
      <x:c r="S261" s="18" t="d">
        <x:v>2026-10-30T00:00:00.000Z</x:v>
      </x:c>
      <x:c r="T261" s="17" t="str"/>
      <x:c r="U261" s="17" t="str"/>
      <x:c r="V261" s="17" t="str">
        <x:v>OWN01</x:v>
      </x:c>
      <x:c r="W261" s="17" t="str">
        <x:v>https://data.texas.gov/dataset/Public-Utility-Commission-of-Texas-Water-and-Sewer/auk8-env9</x:v>
      </x:c>
    </x:row>
    <x:row r="262" ht="46" customHeight="1">
      <x:c r="A262" s="17" t="str">
        <x:v>13086</x:v>
      </x:c>
      <x:c r="B262" s="17" t="str">
        <x:v>water</x:v>
      </x:c>
      <x:c r="C262" s="17" t="str">
        <x:v>PAT G CHAPMAN SR</x:v>
      </x:c>
      <x:c r="D262" s="17" t="str">
        <x:v>Unresolved</x:v>
      </x:c>
      <x:c r="E262" s="17" t="str">
        <x:v>Not resolved to ultimate owner</x:v>
      </x:c>
      <x:c r="F262" s="17" t="str">
        <x:v>Unresolved</x:v>
      </x:c>
      <x:c r="G262" s="17" t="str"/>
      <x:c r="H262" s="17" t="str"/>
      <x:c r="I262" s="17" t="str">
        <x:v>No inference from legal name or responsible-party contact to beneficial ownership.</x:v>
      </x:c>
      <x:c r="J262" s="17" t="str">
        <x:v>HARRIS</x:v>
      </x:c>
      <x:c r="K262" s="17" t="str">
        <x:v>HARRIS</x:v>
      </x:c>
      <x:c r="L262" s="17" t="str">
        <x:v>CHAPMAN MHP</x:v>
      </x:c>
      <x:c r="M262" s="17" t="str"/>
      <x:c r="N262" s="17" t="str"/>
      <x:c r="O262" s="17" t="str">
        <x:v>Not established by registry; no active-status field</x:v>
      </x:c>
      <x:c r="P262" s="17"/>
      <x:c r="Q262" s="17" t="n">
        <x:v>1</x:v>
      </x:c>
      <x:c r="R262" s="18" t="d">
        <x:v>2026-10-07T00:00:00.000Z</x:v>
      </x:c>
      <x:c r="S262" s="18" t="d">
        <x:v>2026-10-30T00:00:00.000Z</x:v>
      </x:c>
      <x:c r="T262" s="17" t="str"/>
      <x:c r="U262" s="17" t="str"/>
      <x:c r="V262" s="17" t="str">
        <x:v>OWN01</x:v>
      </x:c>
      <x:c r="W262" s="17" t="str">
        <x:v>https://data.texas.gov/dataset/Public-Utility-Commission-of-Texas-Water-and-Sewer/auk8-env9</x:v>
      </x:c>
    </x:row>
    <x:row r="263" ht="46" customHeight="1">
      <x:c r="A263" s="17" t="str">
        <x:v>13088</x:v>
      </x:c>
      <x:c r="B263" s="17" t="str">
        <x:v>water</x:v>
      </x:c>
      <x:c r="C263" s="17" t="str">
        <x:v>CEDAR GROVE MOBILE HOME PARK</x:v>
      </x:c>
      <x:c r="D263" s="17" t="str">
        <x:v>Unresolved</x:v>
      </x:c>
      <x:c r="E263" s="17" t="str">
        <x:v>Not resolved to ultimate owner</x:v>
      </x:c>
      <x:c r="F263" s="17" t="str">
        <x:v>Unresolved</x:v>
      </x:c>
      <x:c r="G263" s="17" t="str"/>
      <x:c r="H263" s="17" t="str"/>
      <x:c r="I263" s="17" t="str">
        <x:v>No inference from legal name or responsible-party contact to beneficial ownership.</x:v>
      </x:c>
      <x:c r="J263" s="17" t="str">
        <x:v>BRAZORIA</x:v>
      </x:c>
      <x:c r="K263" s="17" t="str">
        <x:v>BRAZORIA</x:v>
      </x:c>
      <x:c r="L263" s="17" t="str"/>
      <x:c r="M263" s="17" t="str">
        <x:v>FORESTAIRE ESTATES</x:v>
      </x:c>
      <x:c r="N263" s="17" t="str"/>
      <x:c r="O263" s="17" t="str">
        <x:v>Not established by registry; no active-status field</x:v>
      </x:c>
      <x:c r="P263" s="17"/>
      <x:c r="Q263" s="17" t="n">
        <x:v>1</x:v>
      </x:c>
      <x:c r="R263" s="18" t="d">
        <x:v>2026-10-07T00:00:00.000Z</x:v>
      </x:c>
      <x:c r="S263" s="18" t="d">
        <x:v>2026-10-30T00:00:00.000Z</x:v>
      </x:c>
      <x:c r="T263" s="17" t="str"/>
      <x:c r="U263" s="17" t="str"/>
      <x:c r="V263" s="17" t="str">
        <x:v>OWN01</x:v>
      </x:c>
      <x:c r="W263" s="17" t="str">
        <x:v>https://data.texas.gov/dataset/Public-Utility-Commission-of-Texas-Water-and-Sewer/auk8-env9</x:v>
      </x:c>
    </x:row>
    <x:row r="264" ht="46" customHeight="1">
      <x:c r="A264" s="17" t="str">
        <x:v>13094</x:v>
      </x:c>
      <x:c r="B264" s="17" t="str">
        <x:v>water</x:v>
      </x:c>
      <x:c r="C264" s="17" t="str">
        <x:v>BRAZOS VALLEY SEPTIC &amp; WATER</x:v>
      </x:c>
      <x:c r="D264" s="17" t="str">
        <x:v>Unresolved</x:v>
      </x:c>
      <x:c r="E264" s="17" t="str">
        <x:v>Not resolved to ultimate owner</x:v>
      </x:c>
      <x:c r="F264" s="17" t="str">
        <x:v>Unresolved</x:v>
      </x:c>
      <x:c r="G264" s="17" t="str"/>
      <x:c r="H264" s="17" t="str"/>
      <x:c r="I264" s="17" t="str">
        <x:v>No inference from legal name or responsible-party contact to beneficial ownership.</x:v>
      </x:c>
      <x:c r="J264" s="17" t="str">
        <x:v>BRAZOS, BURLESON, ROBERTSON</x:v>
      </x:c>
      <x:c r="K264" s="17" t="str">
        <x:v>BRAZOS</x:v>
      </x:c>
      <x:c r="L264" s="17" t="str"/>
      <x:c r="M264" s="17" t="str">
        <x:v>BRAZOS VALLEY SEPTIC &amp; WATER INC</x:v>
      </x:c>
      <x:c r="N264" s="17" t="str"/>
      <x:c r="O264" s="17" t="str">
        <x:v>Not established by registry; no active-status field</x:v>
      </x:c>
      <x:c r="P264" s="17"/>
      <x:c r="Q264" s="17" t="n">
        <x:v>1</x:v>
      </x:c>
      <x:c r="R264" s="18" t="d">
        <x:v>2026-10-07T00:00:00.000Z</x:v>
      </x:c>
      <x:c r="S264" s="18" t="d">
        <x:v>2026-10-30T00:00:00.000Z</x:v>
      </x:c>
      <x:c r="T264" s="17" t="str"/>
      <x:c r="U264" s="17" t="str"/>
      <x:c r="V264" s="17" t="str">
        <x:v>OWN01</x:v>
      </x:c>
      <x:c r="W264" s="17" t="str">
        <x:v>https://data.texas.gov/dataset/Public-Utility-Commission-of-Texas-Water-and-Sewer/auk8-env9</x:v>
      </x:c>
    </x:row>
    <x:row r="265" ht="46" customHeight="1">
      <x:c r="A265" s="17" t="str">
        <x:v>13098</x:v>
      </x:c>
      <x:c r="B265" s="17" t="str">
        <x:v>water</x:v>
      </x:c>
      <x:c r="C265" s="17" t="str">
        <x:v>C &amp; R WATER SUPPLY INC</x:v>
      </x:c>
      <x:c r="D265" s="17" t="str">
        <x:v>Unresolved</x:v>
      </x:c>
      <x:c r="E265" s="17" t="str">
        <x:v>Historical individual owner identified; current ultimate ownership not independently verified.</x:v>
      </x:c>
      <x:c r="F265" s="17" t="str">
        <x:v>Unresolved</x:v>
      </x:c>
      <x:c r="G265" s="17" t="str"/>
      <x:c r="H265" s="17" t="str">
        <x:v>OWN01; OWN38; OWN39; OWN40</x:v>
      </x:c>
      <x:c r="I265" s="17" t="str">
        <x:v>Richard L. Wagner identified himself as Owner in an indexed January 7, 2019 sworn PUC filing. A later indexed annual report names Richard Wagner and Michael Pawaloski as officers. Current website contains customer information but no shareholding disclosure found. Do not convert an officer or responsible-party name into a current shareholder percentage. Historical owner evidence is preserved without labeling it current.</x:v>
      </x:c>
      <x:c r="J265" s="17" t="str">
        <x:v>GRIMES, LEON, LIBERTY, MADISON, MONTGOMERY, SAN JACINTO</x:v>
      </x:c>
      <x:c r="K265" s="17" t="str">
        <x:v>MONTGOMERY</x:v>
      </x:c>
      <x:c r="L265" s="17" t="str"/>
      <x:c r="M265" s="17" t="str">
        <x:v>C &amp; R WATER SUPPLY</x:v>
      </x:c>
      <x:c r="N265" s="17" t="str"/>
      <x:c r="O265" s="17" t="str">
        <x:v>Not established by registry; no active-status field</x:v>
      </x:c>
      <x:c r="P265" s="17"/>
      <x:c r="Q265" s="17" t="n">
        <x:v>1</x:v>
      </x:c>
      <x:c r="R265" s="18" t="d">
        <x:v>2026-10-07T00:00:00.000Z</x:v>
      </x:c>
      <x:c r="S265" s="18" t="d">
        <x:v>2026-10-30T00:00:00.000Z</x:v>
      </x:c>
      <x:c r="T265" s="17" t="str">
        <x:v>CR_WATER</x:v>
      </x:c>
      <x:c r="U265" s="17" t="str"/>
      <x:c r="V265" s="17" t="str">
        <x:v>OWN01</x:v>
      </x:c>
      <x:c r="W265" s="17" t="str">
        <x:v>https://data.texas.gov/dataset/Public-Utility-Commission-of-Texas-Water-and-Sewer/auk8-env9</x:v>
      </x:c>
    </x:row>
    <x:row r="266" ht="46" customHeight="1">
      <x:c r="A266" s="17" t="str">
        <x:v>13099</x:v>
      </x:c>
      <x:c r="B266" s="17" t="str">
        <x:v>water</x:v>
      </x:c>
      <x:c r="C266" s="17" t="str">
        <x:v>EQUESTRIAN ESTATES</x:v>
      </x:c>
      <x:c r="D266" s="17" t="str">
        <x:v>Unresolved</x:v>
      </x:c>
      <x:c r="E266" s="17" t="str">
        <x:v>Not resolved to ultimate owner</x:v>
      </x:c>
      <x:c r="F266" s="17" t="str">
        <x:v>Unresolved</x:v>
      </x:c>
      <x:c r="G266" s="17" t="str"/>
      <x:c r="H266" s="17" t="str"/>
      <x:c r="I266" s="17" t="str">
        <x:v>No inference from legal name or responsible-party contact to beneficial ownership.</x:v>
      </x:c>
      <x:c r="J266" s="17" t="str">
        <x:v>ERATH</x:v>
      </x:c>
      <x:c r="K266" s="17" t="str">
        <x:v>ERATH</x:v>
      </x:c>
      <x:c r="L266" s="17" t="str"/>
      <x:c r="M266" s="17" t="str">
        <x:v>EQUESTRIAN ESTATES</x:v>
      </x:c>
      <x:c r="N266" s="17" t="str"/>
      <x:c r="O266" s="17" t="str">
        <x:v>Not established by registry; no active-status field</x:v>
      </x:c>
      <x:c r="P266" s="17"/>
      <x:c r="Q266" s="17" t="n">
        <x:v>1</x:v>
      </x:c>
      <x:c r="R266" s="18" t="d">
        <x:v>2026-10-07T00:00:00.000Z</x:v>
      </x:c>
      <x:c r="S266" s="18" t="d">
        <x:v>2026-10-30T00:00:00.000Z</x:v>
      </x:c>
      <x:c r="T266" s="17" t="str"/>
      <x:c r="U266" s="17" t="str"/>
      <x:c r="V266" s="17" t="str">
        <x:v>OWN01</x:v>
      </x:c>
      <x:c r="W266" s="17" t="str">
        <x:v>https://data.texas.gov/dataset/Public-Utility-Commission-of-Texas-Water-and-Sewer/auk8-env9</x:v>
      </x:c>
    </x:row>
    <x:row r="267" ht="46" customHeight="1">
      <x:c r="A267" s="17" t="str">
        <x:v>13108</x:v>
      </x:c>
      <x:c r="B267" s="17" t="str">
        <x:v>water</x:v>
      </x:c>
      <x:c r="C267" s="17" t="str">
        <x:v>TERRELL HRC</x:v>
      </x:c>
      <x:c r="D267" s="17" t="str">
        <x:v>Unresolved</x:v>
      </x:c>
      <x:c r="E267" s="17" t="str">
        <x:v>Not resolved to ultimate owner</x:v>
      </x:c>
      <x:c r="F267" s="17" t="str">
        <x:v>Unresolved</x:v>
      </x:c>
      <x:c r="G267" s="17" t="str"/>
      <x:c r="H267" s="17" t="str"/>
      <x:c r="I267" s="17" t="str">
        <x:v>No inference from legal name or responsible-party contact to beneficial ownership.</x:v>
      </x:c>
      <x:c r="J267" s="17" t="str">
        <x:v>KAUFMAN</x:v>
      </x:c>
      <x:c r="K267" s="17" t="str">
        <x:v>KAUFMAN</x:v>
      </x:c>
      <x:c r="L267" s="17" t="str"/>
      <x:c r="M267" s="17" t="str">
        <x:v>TERRELL HRC LP</x:v>
      </x:c>
      <x:c r="N267" s="17" t="str"/>
      <x:c r="O267" s="17" t="str">
        <x:v>Not established by registry; no active-status field</x:v>
      </x:c>
      <x:c r="P267" s="17"/>
      <x:c r="Q267" s="17" t="n">
        <x:v>1</x:v>
      </x:c>
      <x:c r="R267" s="18" t="d">
        <x:v>2026-10-07T00:00:00.000Z</x:v>
      </x:c>
      <x:c r="S267" s="18" t="d">
        <x:v>2026-10-30T00:00:00.000Z</x:v>
      </x:c>
      <x:c r="T267" s="17" t="str"/>
      <x:c r="U267" s="17" t="str"/>
      <x:c r="V267" s="17" t="str">
        <x:v>OWN01</x:v>
      </x:c>
      <x:c r="W267" s="17" t="str">
        <x:v>https://data.texas.gov/dataset/Public-Utility-Commission-of-Texas-Water-and-Sewer/auk8-env9</x:v>
      </x:c>
    </x:row>
    <x:row r="268" ht="46" customHeight="1">
      <x:c r="A268" s="17" t="str">
        <x:v>13112</x:v>
      </x:c>
      <x:c r="B268" s="17" t="str">
        <x:v>water</x:v>
      </x:c>
      <x:c r="C268" s="17" t="str">
        <x:v>HILL COUNTRY UTILITIES</x:v>
      </x:c>
      <x:c r="D268" s="17" t="str">
        <x:v>Unresolved</x:v>
      </x:c>
      <x:c r="E268" s="17" t="str">
        <x:v>Not resolved to ultimate owner</x:v>
      </x:c>
      <x:c r="F268" s="17" t="str">
        <x:v>Unresolved</x:v>
      </x:c>
      <x:c r="G268" s="17" t="str"/>
      <x:c r="H268" s="17" t="str"/>
      <x:c r="I268" s="17" t="str">
        <x:v>No inference from legal name or responsible-party contact to beneficial ownership.</x:v>
      </x:c>
      <x:c r="J268" s="17" t="str">
        <x:v>BANDERA</x:v>
      </x:c>
      <x:c r="K268" s="17" t="str">
        <x:v>BANDERA</x:v>
      </x:c>
      <x:c r="L268" s="17" t="str"/>
      <x:c r="M268" s="17" t="str">
        <x:v>CDR 2017 TRUST</x:v>
      </x:c>
      <x:c r="N268" s="17" t="str"/>
      <x:c r="O268" s="17" t="str">
        <x:v>Not established by registry; no active-status field</x:v>
      </x:c>
      <x:c r="P268" s="17"/>
      <x:c r="Q268" s="17" t="n">
        <x:v>1</x:v>
      </x:c>
      <x:c r="R268" s="18" t="d">
        <x:v>2026-10-07T00:00:00.000Z</x:v>
      </x:c>
      <x:c r="S268" s="18" t="d">
        <x:v>2026-10-30T00:00:00.000Z</x:v>
      </x:c>
      <x:c r="T268" s="17" t="str"/>
      <x:c r="U268" s="17" t="str"/>
      <x:c r="V268" s="17" t="str">
        <x:v>OWN01</x:v>
      </x:c>
      <x:c r="W268" s="17" t="str">
        <x:v>https://data.texas.gov/dataset/Public-Utility-Commission-of-Texas-Water-and-Sewer/auk8-env9</x:v>
      </x:c>
    </x:row>
    <x:row r="269" ht="46" customHeight="1">
      <x:c r="A269" s="17" t="str">
        <x:v>13113</x:v>
      </x:c>
      <x:c r="B269" s="17" t="str">
        <x:v>water</x:v>
      </x:c>
      <x:c r="C269" s="17" t="str">
        <x:v>SERENITY ESTATE UTILITIES</x:v>
      </x:c>
      <x:c r="D269" s="17" t="str">
        <x:v>Unresolved</x:v>
      </x:c>
      <x:c r="E269" s="17" t="str">
        <x:v>Not resolved to ultimate owner</x:v>
      </x:c>
      <x:c r="F269" s="17" t="str">
        <x:v>Unresolved</x:v>
      </x:c>
      <x:c r="G269" s="17" t="str"/>
      <x:c r="H269" s="17" t="str"/>
      <x:c r="I269" s="17" t="str">
        <x:v>No inference from legal name or responsible-party contact to beneficial ownership.</x:v>
      </x:c>
      <x:c r="J269" s="17" t="str">
        <x:v>HARRIS</x:v>
      </x:c>
      <x:c r="K269" s="17" t="str">
        <x:v>HARRIS</x:v>
      </x:c>
      <x:c r="L269" s="17" t="str"/>
      <x:c r="M269" s="17" t="str">
        <x:v>SERENITY ESTATE UTILITIES LLC</x:v>
      </x:c>
      <x:c r="N269" s="17" t="str"/>
      <x:c r="O269" s="17" t="str">
        <x:v>Not established by registry; no active-status field</x:v>
      </x:c>
      <x:c r="P269" s="17"/>
      <x:c r="Q269" s="17" t="n">
        <x:v>1</x:v>
      </x:c>
      <x:c r="R269" s="18" t="d">
        <x:v>2026-10-07T00:00:00.000Z</x:v>
      </x:c>
      <x:c r="S269" s="18" t="d">
        <x:v>2026-10-30T00:00:00.000Z</x:v>
      </x:c>
      <x:c r="T269" s="17" t="str"/>
      <x:c r="U269" s="17" t="str"/>
      <x:c r="V269" s="17" t="str">
        <x:v>OWN01</x:v>
      </x:c>
      <x:c r="W269" s="17" t="str">
        <x:v>https://data.texas.gov/dataset/Public-Utility-Commission-of-Texas-Water-and-Sewer/auk8-env9</x:v>
      </x:c>
    </x:row>
    <x:row r="270" ht="46" customHeight="1">
      <x:c r="A270" s="17" t="str">
        <x:v>13115</x:v>
      </x:c>
      <x:c r="B270" s="17" t="str">
        <x:v>water</x:v>
      </x:c>
      <x:c r="C270" s="17" t="str">
        <x:v>ATASCOCITA VILLAGE MHP</x:v>
      </x:c>
      <x:c r="D270" s="17" t="str">
        <x:v>Unresolved</x:v>
      </x:c>
      <x:c r="E270" s="17" t="str">
        <x:v>Not resolved to ultimate owner</x:v>
      </x:c>
      <x:c r="F270" s="17" t="str">
        <x:v>Unresolved</x:v>
      </x:c>
      <x:c r="G270" s="17" t="str"/>
      <x:c r="H270" s="17" t="str"/>
      <x:c r="I270" s="17" t="str">
        <x:v>No inference from legal name or responsible-party contact to beneficial ownership.</x:v>
      </x:c>
      <x:c r="J270" s="17" t="str">
        <x:v>HARRIS</x:v>
      </x:c>
      <x:c r="K270" s="17" t="str">
        <x:v>HARRIS</x:v>
      </x:c>
      <x:c r="L270" s="17" t="str"/>
      <x:c r="M270" s="17" t="str">
        <x:v>HUMBLE PARTNERS LIMITED PARTNERSHIP</x:v>
      </x:c>
      <x:c r="N270" s="17" t="str"/>
      <x:c r="O270" s="17" t="str">
        <x:v>Not established by registry; no active-status field</x:v>
      </x:c>
      <x:c r="P270" s="17"/>
      <x:c r="Q270" s="17" t="n">
        <x:v>1</x:v>
      </x:c>
      <x:c r="R270" s="18" t="d">
        <x:v>2026-10-07T00:00:00.000Z</x:v>
      </x:c>
      <x:c r="S270" s="18" t="d">
        <x:v>2026-10-30T00:00:00.000Z</x:v>
      </x:c>
      <x:c r="T270" s="17" t="str"/>
      <x:c r="U270" s="17" t="str"/>
      <x:c r="V270" s="17" t="str">
        <x:v>OWN01</x:v>
      </x:c>
      <x:c r="W270" s="17" t="str">
        <x:v>https://data.texas.gov/dataset/Public-Utility-Commission-of-Texas-Water-and-Sewer/auk8-env9</x:v>
      </x:c>
    </x:row>
    <x:row r="271" ht="46" customHeight="1">
      <x:c r="A271" s="17" t="str">
        <x:v>13120</x:v>
      </x:c>
      <x:c r="B271" s="17" t="str">
        <x:v>water</x:v>
      </x:c>
      <x:c r="C271" s="17" t="str">
        <x:v>OYSTER CREEK ESTATES PROPERTY</x:v>
      </x:c>
      <x:c r="D271" s="17" t="str">
        <x:v>Unresolved</x:v>
      </x:c>
      <x:c r="E271" s="17" t="str">
        <x:v>Not resolved to ultimate owner</x:v>
      </x:c>
      <x:c r="F271" s="17" t="str">
        <x:v>Unresolved</x:v>
      </x:c>
      <x:c r="G271" s="17" t="str"/>
      <x:c r="H271" s="17" t="str"/>
      <x:c r="I271" s="17" t="str">
        <x:v>No inference from legal name or responsible-party contact to beneficial ownership.</x:v>
      </x:c>
      <x:c r="J271" s="17" t="str">
        <x:v>BRAZORIA</x:v>
      </x:c>
      <x:c r="K271" s="17" t="str">
        <x:v>BRAZORIA</x:v>
      </x:c>
      <x:c r="L271" s="17" t="str">
        <x:v>OYSTER CREEK ESTATES POA</x:v>
      </x:c>
      <x:c r="M271" s="17" t="str">
        <x:v>OYSTER CREEK ESTATES PROPERTY OWNERS ASSOCIATION</x:v>
      </x:c>
      <x:c r="N271" s="17" t="str"/>
      <x:c r="O271" s="17" t="str">
        <x:v>Not established by registry; no active-status field</x:v>
      </x:c>
      <x:c r="P271" s="17"/>
      <x:c r="Q271" s="17" t="n">
        <x:v>1</x:v>
      </x:c>
      <x:c r="R271" s="18" t="d">
        <x:v>2026-10-07T00:00:00.000Z</x:v>
      </x:c>
      <x:c r="S271" s="18" t="d">
        <x:v>2026-10-30T00:00:00.000Z</x:v>
      </x:c>
      <x:c r="T271" s="17" t="str"/>
      <x:c r="U271" s="17" t="str"/>
      <x:c r="V271" s="17" t="str">
        <x:v>OWN01</x:v>
      </x:c>
      <x:c r="W271" s="17" t="str">
        <x:v>https://data.texas.gov/dataset/Public-Utility-Commission-of-Texas-Water-and-Sewer/auk8-env9</x:v>
      </x:c>
    </x:row>
    <x:row r="272" ht="46" customHeight="1">
      <x:c r="A272" s="17" t="str">
        <x:v>13127</x:v>
      </x:c>
      <x:c r="B272" s="17" t="str">
        <x:v>water</x:v>
      </x:c>
      <x:c r="C272" s="17" t="str">
        <x:v>H &amp; L NEW GULF</x:v>
      </x:c>
      <x:c r="D272" s="17" t="str">
        <x:v>Unresolved</x:v>
      </x:c>
      <x:c r="E272" s="17" t="str">
        <x:v>Not resolved to ultimate owner</x:v>
      </x:c>
      <x:c r="F272" s="17" t="str">
        <x:v>Unresolved</x:v>
      </x:c>
      <x:c r="G272" s="17" t="str"/>
      <x:c r="H272" s="17" t="str"/>
      <x:c r="I272" s="17" t="str">
        <x:v>No inference from legal name or responsible-party contact to beneficial ownership.</x:v>
      </x:c>
      <x:c r="J272" s="17" t="str">
        <x:v>WHARTON</x:v>
      </x:c>
      <x:c r="K272" s="17" t="str">
        <x:v>WHARTON</x:v>
      </x:c>
      <x:c r="L272" s="17" t="str"/>
      <x:c r="M272" s="17" t="str">
        <x:v>H &amp; L NEW GULF INC</x:v>
      </x:c>
      <x:c r="N272" s="17" t="str"/>
      <x:c r="O272" s="17" t="str">
        <x:v>Not established by registry; no active-status field</x:v>
      </x:c>
      <x:c r="P272" s="17"/>
      <x:c r="Q272" s="17" t="n">
        <x:v>1</x:v>
      </x:c>
      <x:c r="R272" s="18" t="d">
        <x:v>2026-10-07T00:00:00.000Z</x:v>
      </x:c>
      <x:c r="S272" s="18" t="d">
        <x:v>2026-10-30T00:00:00.000Z</x:v>
      </x:c>
      <x:c r="T272" s="17" t="str"/>
      <x:c r="U272" s="17" t="str"/>
      <x:c r="V272" s="17" t="str">
        <x:v>OWN01</x:v>
      </x:c>
      <x:c r="W272" s="17" t="str">
        <x:v>https://data.texas.gov/dataset/Public-Utility-Commission-of-Texas-Water-and-Sewer/auk8-env9</x:v>
      </x:c>
    </x:row>
    <x:row r="273" ht="46" customHeight="1">
      <x:c r="A273" s="17" t="str">
        <x:v>13128</x:v>
      </x:c>
      <x:c r="B273" s="17" t="str">
        <x:v>water</x:v>
      </x:c>
      <x:c r="C273" s="17" t="str">
        <x:v>NUECES RIVER RANCH POA</x:v>
      </x:c>
      <x:c r="D273" s="17" t="str">
        <x:v>Unresolved</x:v>
      </x:c>
      <x:c r="E273" s="17" t="str">
        <x:v>Not resolved to ultimate owner</x:v>
      </x:c>
      <x:c r="F273" s="17" t="str">
        <x:v>Unresolved</x:v>
      </x:c>
      <x:c r="G273" s="17" t="str"/>
      <x:c r="H273" s="17" t="str"/>
      <x:c r="I273" s="17" t="str">
        <x:v>No inference from legal name or responsible-party contact to beneficial ownership.</x:v>
      </x:c>
      <x:c r="J273" s="17" t="str">
        <x:v>ZAVALA</x:v>
      </x:c>
      <x:c r="K273" s="17" t="str">
        <x:v>ZAVALA</x:v>
      </x:c>
      <x:c r="L273" s="17" t="str"/>
      <x:c r="M273" s="17" t="str">
        <x:v>NUECES RIVER RANCH PROPERTY OWNERS ASSOCIATION</x:v>
      </x:c>
      <x:c r="N273" s="17" t="str"/>
      <x:c r="O273" s="17" t="str">
        <x:v>Not established by registry; no active-status field</x:v>
      </x:c>
      <x:c r="P273" s="17"/>
      <x:c r="Q273" s="17" t="n">
        <x:v>1</x:v>
      </x:c>
      <x:c r="R273" s="18" t="d">
        <x:v>2026-10-07T00:00:00.000Z</x:v>
      </x:c>
      <x:c r="S273" s="18" t="d">
        <x:v>2026-10-30T00:00:00.000Z</x:v>
      </x:c>
      <x:c r="T273" s="17" t="str"/>
      <x:c r="U273" s="17" t="str"/>
      <x:c r="V273" s="17" t="str">
        <x:v>OWN01</x:v>
      </x:c>
      <x:c r="W273" s="17" t="str">
        <x:v>https://data.texas.gov/dataset/Public-Utility-Commission-of-Texas-Water-and-Sewer/auk8-env9</x:v>
      </x:c>
    </x:row>
    <x:row r="274" ht="46" customHeight="1">
      <x:c r="A274" s="17" t="str">
        <x:v>13130</x:v>
      </x:c>
      <x:c r="B274" s="17" t="str">
        <x:v>water</x:v>
      </x:c>
      <x:c r="C274" s="17" t="str">
        <x:v>CAMP VERDE WATER</x:v>
      </x:c>
      <x:c r="D274" s="17" t="str">
        <x:v>Unresolved</x:v>
      </x:c>
      <x:c r="E274" s="17" t="str">
        <x:v>Not resolved to ultimate owner</x:v>
      </x:c>
      <x:c r="F274" s="17" t="str">
        <x:v>Unresolved</x:v>
      </x:c>
      <x:c r="G274" s="17" t="str"/>
      <x:c r="H274" s="17" t="str"/>
      <x:c r="I274" s="17" t="str">
        <x:v>No inference from legal name or responsible-party contact to beneficial ownership.</x:v>
      </x:c>
      <x:c r="J274" s="17" t="str">
        <x:v>BANDERA</x:v>
      </x:c>
      <x:c r="K274" s="17" t="str">
        <x:v>BANDERA</x:v>
      </x:c>
      <x:c r="L274" s="17" t="str"/>
      <x:c r="M274" s="17" t="str">
        <x:v>CAMP VERDE WATER CO LLC</x:v>
      </x:c>
      <x:c r="N274" s="17" t="str"/>
      <x:c r="O274" s="17" t="str">
        <x:v>Not established by registry; no active-status field</x:v>
      </x:c>
      <x:c r="P274" s="17"/>
      <x:c r="Q274" s="17" t="n">
        <x:v>1</x:v>
      </x:c>
      <x:c r="R274" s="18" t="d">
        <x:v>2026-10-07T00:00:00.000Z</x:v>
      </x:c>
      <x:c r="S274" s="18" t="d">
        <x:v>2026-10-30T00:00:00.000Z</x:v>
      </x:c>
      <x:c r="T274" s="17" t="str"/>
      <x:c r="U274" s="17" t="str"/>
      <x:c r="V274" s="17" t="str">
        <x:v>OWN01</x:v>
      </x:c>
      <x:c r="W274" s="17" t="str">
        <x:v>https://data.texas.gov/dataset/Public-Utility-Commission-of-Texas-Water-and-Sewer/auk8-env9</x:v>
      </x:c>
    </x:row>
    <x:row r="275" ht="46" customHeight="1">
      <x:c r="A275" s="17" t="str">
        <x:v>13131</x:v>
      </x:c>
      <x:c r="B275" s="17" t="str">
        <x:v>water</x:v>
      </x:c>
      <x:c r="C275" s="17" t="str">
        <x:v>LIBERTY UTILITIES (SILVERLEAF WATER) LLC</x:v>
      </x:c>
      <x:c r="D275" s="17" t="str">
        <x:v>Liberty Utilities Texas</x:v>
      </x:c>
      <x:c r="E275" s="17" t="str">
        <x:v>Documented platform match; see group caveats</x:v>
      </x:c>
      <x:c r="F275" s="17" t="str">
        <x:v>Publicly traded holding company; dispersed shareholders</x:v>
      </x:c>
      <x:c r="G275" s="17" t="str">
        <x:v>Algonquin Power &amp; Utilities Corp. via Liberty</x:v>
      </x:c>
      <x:c r="H275" s="17" t="str">
        <x:v>OWN01; OWN21; OWN22; OWN46</x:v>
      </x:c>
      <x:c r="I275" s="17" t="str">
        <x:v>Water and sewer connections can represent the same household. No customer concentration or household total is calculated from these CCNs.</x:v>
      </x:c>
      <x:c r="J275" s="17" t="str">
        <x:v>COMAL, MONTGOMERY, SMITH, WOOD</x:v>
      </x:c>
      <x:c r="K275" s="17" t="str">
        <x:v>WOOD</x:v>
      </x:c>
      <x:c r="L275" s="17" t="str"/>
      <x:c r="M275" s="17" t="str">
        <x:v>LIBERTY UTILITIES (SILVERLEAF WATER) LLC</x:v>
      </x:c>
      <x:c r="N275" s="17" t="str">
        <x:v>ALGONQUIN</x:v>
      </x:c>
      <x:c r="O275" s="17" t="str">
        <x:v>Not established by registry; no active-status field</x:v>
      </x:c>
      <x:c r="P275" s="17"/>
      <x:c r="Q275" s="17" t="n">
        <x:v>1</x:v>
      </x:c>
      <x:c r="R275" s="18" t="d">
        <x:v>2026-10-07T00:00:00.000Z</x:v>
      </x:c>
      <x:c r="S275" s="18" t="d">
        <x:v>2026-10-30T00:00:00.000Z</x:v>
      </x:c>
      <x:c r="T275" s="17" t="str"/>
      <x:c r="U275" s="17" t="str"/>
      <x:c r="V275" s="17" t="str">
        <x:v>OWN01</x:v>
      </x:c>
      <x:c r="W275" s="17" t="str">
        <x:v>https://data.texas.gov/dataset/Public-Utility-Commission-of-Texas-Water-and-Sewer/auk8-env9</x:v>
      </x:c>
    </x:row>
    <x:row r="276" ht="46" customHeight="1">
      <x:c r="A276" s="17" t="str">
        <x:v>13134</x:v>
      </x:c>
      <x:c r="B276" s="17" t="str">
        <x:v>water</x:v>
      </x:c>
      <x:c r="C276" s="17" t="str">
        <x:v>INGRAM OAKS</x:v>
      </x:c>
      <x:c r="D276" s="17" t="str">
        <x:v>Unresolved</x:v>
      </x:c>
      <x:c r="E276" s="17" t="str">
        <x:v>Not resolved to ultimate owner</x:v>
      </x:c>
      <x:c r="F276" s="17" t="str">
        <x:v>Unresolved</x:v>
      </x:c>
      <x:c r="G276" s="17" t="str"/>
      <x:c r="H276" s="17" t="str"/>
      <x:c r="I276" s="17" t="str">
        <x:v>No inference from legal name or responsible-party contact to beneficial ownership.</x:v>
      </x:c>
      <x:c r="J276" s="17" t="str">
        <x:v>KERR</x:v>
      </x:c>
      <x:c r="K276" s="17" t="str">
        <x:v>KERR</x:v>
      </x:c>
      <x:c r="L276" s="17" t="str"/>
      <x:c r="M276" s="17" t="str">
        <x:v>INGRAM OAKS COMPANY</x:v>
      </x:c>
      <x:c r="N276" s="17" t="str"/>
      <x:c r="O276" s="17" t="str">
        <x:v>Not established by registry; no active-status field</x:v>
      </x:c>
      <x:c r="P276" s="17"/>
      <x:c r="Q276" s="17" t="n">
        <x:v>1</x:v>
      </x:c>
      <x:c r="R276" s="18" t="d">
        <x:v>2026-10-07T00:00:00.000Z</x:v>
      </x:c>
      <x:c r="S276" s="18" t="d">
        <x:v>2026-10-30T00:00:00.000Z</x:v>
      </x:c>
      <x:c r="T276" s="17" t="str"/>
      <x:c r="U276" s="17" t="str"/>
      <x:c r="V276" s="17" t="str">
        <x:v>OWN01</x:v>
      </x:c>
      <x:c r="W276" s="17" t="str">
        <x:v>https://data.texas.gov/dataset/Public-Utility-Commission-of-Texas-Water-and-Sewer/auk8-env9</x:v>
      </x:c>
    </x:row>
    <x:row r="277" ht="46" customHeight="1">
      <x:c r="A277" s="17" t="str">
        <x:v>13135</x:v>
      </x:c>
      <x:c r="B277" s="17" t="str">
        <x:v>water</x:v>
      </x:c>
      <x:c r="C277" s="17" t="str">
        <x:v>LIBERTY GREENLINE</x:v>
      </x:c>
      <x:c r="D277" s="17" t="str">
        <x:v>Unresolved</x:v>
      </x:c>
      <x:c r="E277" s="17" t="str">
        <x:v>Not resolved to ultimate owner</x:v>
      </x:c>
      <x:c r="F277" s="17" t="str">
        <x:v>Unresolved</x:v>
      </x:c>
      <x:c r="G277" s="17" t="str"/>
      <x:c r="H277" s="17" t="str"/>
      <x:c r="I277" s="17" t="str">
        <x:v>No inference from legal name or responsible-party contact to beneficial ownership.</x:v>
      </x:c>
      <x:c r="J277" s="17" t="str">
        <x:v>WILLIAMSON</x:v>
      </x:c>
      <x:c r="K277" s="17" t="str">
        <x:v>WILLIAMSON</x:v>
      </x:c>
      <x:c r="L277" s="17" t="str"/>
      <x:c r="M277" s="17" t="str">
        <x:v>LIBERTY GREENLINE LLC</x:v>
      </x:c>
      <x:c r="N277" s="17" t="str"/>
      <x:c r="O277" s="17" t="str">
        <x:v>Not established by registry; no active-status field</x:v>
      </x:c>
      <x:c r="P277" s="17"/>
      <x:c r="Q277" s="17" t="n">
        <x:v>1</x:v>
      </x:c>
      <x:c r="R277" s="18" t="d">
        <x:v>2026-10-07T00:00:00.000Z</x:v>
      </x:c>
      <x:c r="S277" s="18" t="d">
        <x:v>2026-10-30T00:00:00.000Z</x:v>
      </x:c>
      <x:c r="T277" s="17" t="str"/>
      <x:c r="U277" s="17" t="str"/>
      <x:c r="V277" s="17" t="str">
        <x:v>OWN01</x:v>
      </x:c>
      <x:c r="W277" s="17" t="str">
        <x:v>https://data.texas.gov/dataset/Public-Utility-Commission-of-Texas-Water-and-Sewer/auk8-env9</x:v>
      </x:c>
    </x:row>
    <x:row r="278" ht="46" customHeight="1">
      <x:c r="A278" s="17" t="str">
        <x:v>13136</x:v>
      </x:c>
      <x:c r="B278" s="17" t="str">
        <x:v>water</x:v>
      </x:c>
      <x:c r="C278" s="17" t="str">
        <x:v>BARKER UTILITIES</x:v>
      </x:c>
      <x:c r="D278" s="17" t="str">
        <x:v>Unresolved</x:v>
      </x:c>
      <x:c r="E278" s="17" t="str">
        <x:v>Not resolved to ultimate owner</x:v>
      </x:c>
      <x:c r="F278" s="17" t="str">
        <x:v>Unresolved</x:v>
      </x:c>
      <x:c r="G278" s="17" t="str"/>
      <x:c r="H278" s="17" t="str"/>
      <x:c r="I278" s="17" t="str">
        <x:v>No inference from legal name or responsible-party contact to beneficial ownership.</x:v>
      </x:c>
      <x:c r="J278" s="17" t="str">
        <x:v>HARRIS</x:v>
      </x:c>
      <x:c r="K278" s="17" t="str">
        <x:v>HARRIS</x:v>
      </x:c>
      <x:c r="L278" s="17" t="str"/>
      <x:c r="M278" s="17" t="str">
        <x:v>BARKER UTILITIES GP LLC</x:v>
      </x:c>
      <x:c r="N278" s="17" t="str"/>
      <x:c r="O278" s="17" t="str">
        <x:v>Not established by registry; no active-status field</x:v>
      </x:c>
      <x:c r="P278" s="17"/>
      <x:c r="Q278" s="17" t="n">
        <x:v>1</x:v>
      </x:c>
      <x:c r="R278" s="18" t="d">
        <x:v>2026-10-07T00:00:00.000Z</x:v>
      </x:c>
      <x:c r="S278" s="18" t="d">
        <x:v>2026-10-30T00:00:00.000Z</x:v>
      </x:c>
      <x:c r="T278" s="17" t="str"/>
      <x:c r="U278" s="17" t="str"/>
      <x:c r="V278" s="17" t="str">
        <x:v>OWN01</x:v>
      </x:c>
      <x:c r="W278" s="17" t="str">
        <x:v>https://data.texas.gov/dataset/Public-Utility-Commission-of-Texas-Water-and-Sewer/auk8-env9</x:v>
      </x:c>
    </x:row>
    <x:row r="279" ht="46" customHeight="1">
      <x:c r="A279" s="17" t="str">
        <x:v>13145</x:v>
      </x:c>
      <x:c r="B279" s="17" t="str">
        <x:v>water</x:v>
      </x:c>
      <x:c r="C279" s="17" t="str">
        <x:v>FRIO CANON WATER</x:v>
      </x:c>
      <x:c r="D279" s="17" t="str">
        <x:v>Unresolved</x:v>
      </x:c>
      <x:c r="E279" s="17" t="str">
        <x:v>Not resolved to ultimate owner</x:v>
      </x:c>
      <x:c r="F279" s="17" t="str">
        <x:v>Unresolved</x:v>
      </x:c>
      <x:c r="G279" s="17" t="str"/>
      <x:c r="H279" s="17" t="str"/>
      <x:c r="I279" s="17" t="str">
        <x:v>No inference from legal name or responsible-party contact to beneficial ownership.</x:v>
      </x:c>
      <x:c r="J279" s="17" t="str">
        <x:v>REAL</x:v>
      </x:c>
      <x:c r="K279" s="17" t="str">
        <x:v>REAL</x:v>
      </x:c>
      <x:c r="L279" s="17" t="str"/>
      <x:c r="M279" s="17" t="str">
        <x:v>FRIO CANON WATER COMPANY LLC</x:v>
      </x:c>
      <x:c r="N279" s="17" t="str"/>
      <x:c r="O279" s="17" t="str">
        <x:v>Not established by registry; no active-status field</x:v>
      </x:c>
      <x:c r="P279" s="17"/>
      <x:c r="Q279" s="17" t="n">
        <x:v>1</x:v>
      </x:c>
      <x:c r="R279" s="18" t="d">
        <x:v>2026-10-07T00:00:00.000Z</x:v>
      </x:c>
      <x:c r="S279" s="18" t="d">
        <x:v>2026-10-30T00:00:00.000Z</x:v>
      </x:c>
      <x:c r="T279" s="17" t="str"/>
      <x:c r="U279" s="17" t="str"/>
      <x:c r="V279" s="17" t="str">
        <x:v>OWN01</x:v>
      </x:c>
      <x:c r="W279" s="17" t="str">
        <x:v>https://data.texas.gov/dataset/Public-Utility-Commission-of-Texas-Water-and-Sewer/auk8-env9</x:v>
      </x:c>
    </x:row>
    <x:row r="280" ht="46" customHeight="1">
      <x:c r="A280" s="17" t="str">
        <x:v>13148</x:v>
      </x:c>
      <x:c r="B280" s="17" t="str">
        <x:v>water</x:v>
      </x:c>
      <x:c r="C280" s="17" t="str">
        <x:v>PENINSULA BLUFFS</x:v>
      </x:c>
      <x:c r="D280" s="17" t="str">
        <x:v>Unresolved</x:v>
      </x:c>
      <x:c r="E280" s="17" t="str">
        <x:v>Not resolved to ultimate owner</x:v>
      </x:c>
      <x:c r="F280" s="17" t="str">
        <x:v>Unresolved</x:v>
      </x:c>
      <x:c r="G280" s="17" t="str"/>
      <x:c r="H280" s="17" t="str"/>
      <x:c r="I280" s="17" t="str">
        <x:v>No inference from legal name or responsible-party contact to beneficial ownership.</x:v>
      </x:c>
      <x:c r="J280" s="17" t="str">
        <x:v>BURNET</x:v>
      </x:c>
      <x:c r="K280" s="17" t="str">
        <x:v>BURNET</x:v>
      </x:c>
      <x:c r="L280" s="17" t="str"/>
      <x:c r="M280" s="17" t="str">
        <x:v>PENINSULA BLUFFS LP</x:v>
      </x:c>
      <x:c r="N280" s="17" t="str"/>
      <x:c r="O280" s="17" t="str">
        <x:v>Not established by registry; no active-status field</x:v>
      </x:c>
      <x:c r="P280" s="17"/>
      <x:c r="Q280" s="17" t="n">
        <x:v>1</x:v>
      </x:c>
      <x:c r="R280" s="18" t="d">
        <x:v>2026-10-07T00:00:00.000Z</x:v>
      </x:c>
      <x:c r="S280" s="18" t="d">
        <x:v>2026-10-30T00:00:00.000Z</x:v>
      </x:c>
      <x:c r="T280" s="17" t="str"/>
      <x:c r="U280" s="17" t="str"/>
      <x:c r="V280" s="17" t="str">
        <x:v>OWN01</x:v>
      </x:c>
      <x:c r="W280" s="17" t="str">
        <x:v>https://data.texas.gov/dataset/Public-Utility-Commission-of-Texas-Water-and-Sewer/auk8-env9</x:v>
      </x:c>
    </x:row>
    <x:row r="281" ht="46" customHeight="1">
      <x:c r="A281" s="17" t="str">
        <x:v>13151</x:v>
      </x:c>
      <x:c r="B281" s="17" t="str">
        <x:v>water</x:v>
      </x:c>
      <x:c r="C281" s="17" t="str">
        <x:v>LAS BRISAS WATER</x:v>
      </x:c>
      <x:c r="D281" s="17" t="str">
        <x:v>Unresolved</x:v>
      </x:c>
      <x:c r="E281" s="17" t="str">
        <x:v>Not resolved to ultimate owner</x:v>
      </x:c>
      <x:c r="F281" s="17" t="str">
        <x:v>Unresolved</x:v>
      </x:c>
      <x:c r="G281" s="17" t="str"/>
      <x:c r="H281" s="17" t="str"/>
      <x:c r="I281" s="17" t="str">
        <x:v>No inference from legal name or responsible-party contact to beneficial ownership.</x:v>
      </x:c>
      <x:c r="J281" s="17" t="str">
        <x:v>VAL VERDE</x:v>
      </x:c>
      <x:c r="K281" s="17" t="str">
        <x:v>VAL VERDE</x:v>
      </x:c>
      <x:c r="L281" s="17" t="str"/>
      <x:c r="M281" s="17" t="str">
        <x:v>LAS BRISAS WATER COMPANY LLC</x:v>
      </x:c>
      <x:c r="N281" s="17" t="str"/>
      <x:c r="O281" s="17" t="str">
        <x:v>Not established by registry; no active-status field</x:v>
      </x:c>
      <x:c r="P281" s="17"/>
      <x:c r="Q281" s="17" t="n">
        <x:v>1</x:v>
      </x:c>
      <x:c r="R281" s="18" t="d">
        <x:v>2026-10-07T00:00:00.000Z</x:v>
      </x:c>
      <x:c r="S281" s="18" t="d">
        <x:v>2026-10-30T00:00:00.000Z</x:v>
      </x:c>
      <x:c r="T281" s="17" t="str"/>
      <x:c r="U281" s="17" t="str"/>
      <x:c r="V281" s="17" t="str">
        <x:v>OWN01</x:v>
      </x:c>
      <x:c r="W281" s="17" t="str">
        <x:v>https://data.texas.gov/dataset/Public-Utility-Commission-of-Texas-Water-and-Sewer/auk8-env9</x:v>
      </x:c>
    </x:row>
    <x:row r="282" ht="46" customHeight="1">
      <x:c r="A282" s="17" t="str">
        <x:v>13153</x:v>
      </x:c>
      <x:c r="B282" s="17" t="str">
        <x:v>water</x:v>
      </x:c>
      <x:c r="C282" s="17" t="str">
        <x:v>CRESSON CROSSROADS</x:v>
      </x:c>
      <x:c r="D282" s="17" t="str">
        <x:v>Unresolved</x:v>
      </x:c>
      <x:c r="E282" s="17" t="str">
        <x:v>Not resolved to ultimate owner</x:v>
      </x:c>
      <x:c r="F282" s="17" t="str">
        <x:v>Unresolved</x:v>
      </x:c>
      <x:c r="G282" s="17" t="str"/>
      <x:c r="H282" s="17" t="str"/>
      <x:c r="I282" s="17" t="str">
        <x:v>No inference from legal name or responsible-party contact to beneficial ownership.</x:v>
      </x:c>
      <x:c r="J282" s="17" t="str">
        <x:v>HOOD</x:v>
      </x:c>
      <x:c r="K282" s="17" t="str">
        <x:v>HOOD</x:v>
      </x:c>
      <x:c r="L282" s="17" t="str"/>
      <x:c r="M282" s="17" t="str">
        <x:v>CRESSON CROSSROADS LLC</x:v>
      </x:c>
      <x:c r="N282" s="17" t="str"/>
      <x:c r="O282" s="17" t="str">
        <x:v>Not established by registry; no active-status field</x:v>
      </x:c>
      <x:c r="P282" s="17"/>
      <x:c r="Q282" s="17" t="n">
        <x:v>1</x:v>
      </x:c>
      <x:c r="R282" s="18" t="d">
        <x:v>2026-10-07T00:00:00.000Z</x:v>
      </x:c>
      <x:c r="S282" s="18" t="d">
        <x:v>2026-10-30T00:00:00.000Z</x:v>
      </x:c>
      <x:c r="T282" s="17" t="str"/>
      <x:c r="U282" s="17" t="str"/>
      <x:c r="V282" s="17" t="str">
        <x:v>OWN01</x:v>
      </x:c>
      <x:c r="W282" s="17" t="str">
        <x:v>https://data.texas.gov/dataset/Public-Utility-Commission-of-Texas-Water-and-Sewer/auk8-env9</x:v>
      </x:c>
    </x:row>
    <x:row r="283" ht="46" customHeight="1">
      <x:c r="A283" s="17" t="str">
        <x:v>13157</x:v>
      </x:c>
      <x:c r="B283" s="17" t="str">
        <x:v>water</x:v>
      </x:c>
      <x:c r="C283" s="17" t="str">
        <x:v>WEST HOUSTON MHC</x:v>
      </x:c>
      <x:c r="D283" s="17" t="str">
        <x:v>Unresolved</x:v>
      </x:c>
      <x:c r="E283" s="17" t="str">
        <x:v>Not resolved to ultimate owner</x:v>
      </x:c>
      <x:c r="F283" s="17" t="str">
        <x:v>Unresolved</x:v>
      </x:c>
      <x:c r="G283" s="17" t="str"/>
      <x:c r="H283" s="17" t="str"/>
      <x:c r="I283" s="17" t="str">
        <x:v>No inference from legal name or responsible-party contact to beneficial ownership.</x:v>
      </x:c>
      <x:c r="J283" s="17" t="str">
        <x:v>HARRIS</x:v>
      </x:c>
      <x:c r="K283" s="17" t="str">
        <x:v>HARRIS</x:v>
      </x:c>
      <x:c r="L283" s="17" t="str"/>
      <x:c r="M283" s="17" t="str"/>
      <x:c r="N283" s="17" t="str"/>
      <x:c r="O283" s="17" t="str">
        <x:v>Not established by registry; no active-status field</x:v>
      </x:c>
      <x:c r="P283" s="17"/>
      <x:c r="Q283" s="17" t="n">
        <x:v>1</x:v>
      </x:c>
      <x:c r="R283" s="18" t="d">
        <x:v>2026-10-07T00:00:00.000Z</x:v>
      </x:c>
      <x:c r="S283" s="18" t="d">
        <x:v>2026-10-30T00:00:00.000Z</x:v>
      </x:c>
      <x:c r="T283" s="17" t="str"/>
      <x:c r="U283" s="17" t="str"/>
      <x:c r="V283" s="17" t="str">
        <x:v>OWN01</x:v>
      </x:c>
      <x:c r="W283" s="17" t="str">
        <x:v>https://data.texas.gov/dataset/Public-Utility-Commission-of-Texas-Water-and-Sewer/auk8-env9</x:v>
      </x:c>
    </x:row>
    <x:row r="284" ht="46" customHeight="1">
      <x:c r="A284" s="17" t="str">
        <x:v>13158</x:v>
      </x:c>
      <x:c r="B284" s="17" t="str">
        <x:v>water</x:v>
      </x:c>
      <x:c r="C284" s="17" t="str">
        <x:v>PINEWOOD COMMUNITY</x:v>
      </x:c>
      <x:c r="D284" s="17" t="str">
        <x:v>Unresolved</x:v>
      </x:c>
      <x:c r="E284" s="17" t="str">
        <x:v>Not resolved to ultimate owner</x:v>
      </x:c>
      <x:c r="F284" s="17" t="str">
        <x:v>Unresolved</x:v>
      </x:c>
      <x:c r="G284" s="17" t="str"/>
      <x:c r="H284" s="17" t="str"/>
      <x:c r="I284" s="17" t="str">
        <x:v>No inference from legal name or responsible-party contact to beneficial ownership.</x:v>
      </x:c>
      <x:c r="J284" s="17" t="str">
        <x:v>HARRIS</x:v>
      </x:c>
      <x:c r="K284" s="17" t="str">
        <x:v>HARRIS</x:v>
      </x:c>
      <x:c r="L284" s="17" t="str"/>
      <x:c r="M284" s="17" t="str">
        <x:v>PINEWOOD COMMUNITY LIMITED PARTNERSHIP</x:v>
      </x:c>
      <x:c r="N284" s="17" t="str"/>
      <x:c r="O284" s="17" t="str">
        <x:v>Not established by registry; no active-status field</x:v>
      </x:c>
      <x:c r="P284" s="17"/>
      <x:c r="Q284" s="17" t="n">
        <x:v>1</x:v>
      </x:c>
      <x:c r="R284" s="18" t="d">
        <x:v>2026-10-07T00:00:00.000Z</x:v>
      </x:c>
      <x:c r="S284" s="18" t="d">
        <x:v>2026-10-30T00:00:00.000Z</x:v>
      </x:c>
      <x:c r="T284" s="17" t="str"/>
      <x:c r="U284" s="17" t="str"/>
      <x:c r="V284" s="17" t="str">
        <x:v>OWN01</x:v>
      </x:c>
      <x:c r="W284" s="17" t="str">
        <x:v>https://data.texas.gov/dataset/Public-Utility-Commission-of-Texas-Water-and-Sewer/auk8-env9</x:v>
      </x:c>
    </x:row>
    <x:row r="285" ht="46" customHeight="1">
      <x:c r="A285" s="17" t="str">
        <x:v>13159</x:v>
      </x:c>
      <x:c r="B285" s="17" t="str">
        <x:v>water</x:v>
      </x:c>
      <x:c r="C285" s="17" t="str">
        <x:v>TERRA VERDE UTILITY</x:v>
      </x:c>
      <x:c r="D285" s="17" t="str">
        <x:v>Unresolved</x:v>
      </x:c>
      <x:c r="E285" s="17" t="str">
        <x:v>Not resolved to ultimate owner</x:v>
      </x:c>
      <x:c r="F285" s="17" t="str">
        <x:v>Unresolved</x:v>
      </x:c>
      <x:c r="G285" s="17" t="str"/>
      <x:c r="H285" s="17" t="str"/>
      <x:c r="I285" s="17" t="str">
        <x:v>No inference from legal name or responsible-party contact to beneficial ownership.</x:v>
      </x:c>
      <x:c r="J285" s="17" t="str">
        <x:v>WALLER</x:v>
      </x:c>
      <x:c r="K285" s="17" t="str">
        <x:v>WALLER</x:v>
      </x:c>
      <x:c r="L285" s="17" t="str"/>
      <x:c r="M285" s="17" t="str">
        <x:v>TERRA VERDE UTILITY COMPANY LLC</x:v>
      </x:c>
      <x:c r="N285" s="17" t="str"/>
      <x:c r="O285" s="17" t="str">
        <x:v>Not established by registry; no active-status field</x:v>
      </x:c>
      <x:c r="P285" s="17"/>
      <x:c r="Q285" s="17" t="n">
        <x:v>1</x:v>
      </x:c>
      <x:c r="R285" s="18" t="d">
        <x:v>2026-10-07T00:00:00.000Z</x:v>
      </x:c>
      <x:c r="S285" s="18" t="d">
        <x:v>2026-10-30T00:00:00.000Z</x:v>
      </x:c>
      <x:c r="T285" s="17" t="str"/>
      <x:c r="U285" s="17" t="str"/>
      <x:c r="V285" s="17" t="str">
        <x:v>OWN01</x:v>
      </x:c>
      <x:c r="W285" s="17" t="str">
        <x:v>https://data.texas.gov/dataset/Public-Utility-Commission-of-Texas-Water-and-Sewer/auk8-env9</x:v>
      </x:c>
    </x:row>
    <x:row r="286" ht="46" customHeight="1">
      <x:c r="A286" s="17" t="str">
        <x:v>13160</x:v>
      </x:c>
      <x:c r="B286" s="17" t="str">
        <x:v>water</x:v>
      </x:c>
      <x:c r="C286" s="17" t="str">
        <x:v>OLSEN ESTATES PROPERTY OA</x:v>
      </x:c>
      <x:c r="D286" s="17" t="str">
        <x:v>Unresolved</x:v>
      </x:c>
      <x:c r="E286" s="17" t="str">
        <x:v>Not resolved to ultimate owner</x:v>
      </x:c>
      <x:c r="F286" s="17" t="str">
        <x:v>Unresolved</x:v>
      </x:c>
      <x:c r="G286" s="17" t="str"/>
      <x:c r="H286" s="17" t="str"/>
      <x:c r="I286" s="17" t="str">
        <x:v>No inference from legal name or responsible-party contact to beneficial ownership.</x:v>
      </x:c>
      <x:c r="J286" s="17" t="str">
        <x:v>CHAMBERS</x:v>
      </x:c>
      <x:c r="K286" s="17" t="str">
        <x:v>CHAMBERS</x:v>
      </x:c>
      <x:c r="L286" s="17" t="str"/>
      <x:c r="M286" s="17" t="str">
        <x:v>OLSEN ESTATES PROPERTY OWNERS ASSOCIATION</x:v>
      </x:c>
      <x:c r="N286" s="17" t="str"/>
      <x:c r="O286" s="17" t="str">
        <x:v>Not established by registry; no active-status field</x:v>
      </x:c>
      <x:c r="P286" s="17"/>
      <x:c r="Q286" s="17" t="n">
        <x:v>1</x:v>
      </x:c>
      <x:c r="R286" s="18" t="d">
        <x:v>2026-10-07T00:00:00.000Z</x:v>
      </x:c>
      <x:c r="S286" s="18" t="d">
        <x:v>2026-10-30T00:00:00.000Z</x:v>
      </x:c>
      <x:c r="T286" s="17" t="str"/>
      <x:c r="U286" s="17" t="str"/>
      <x:c r="V286" s="17" t="str">
        <x:v>OWN01</x:v>
      </x:c>
      <x:c r="W286" s="17" t="str">
        <x:v>https://data.texas.gov/dataset/Public-Utility-Commission-of-Texas-Water-and-Sewer/auk8-env9</x:v>
      </x:c>
    </x:row>
    <x:row r="287" ht="46" customHeight="1">
      <x:c r="A287" s="17" t="str">
        <x:v>13161</x:v>
      </x:c>
      <x:c r="B287" s="17" t="str">
        <x:v>water</x:v>
      </x:c>
      <x:c r="C287" s="17" t="str">
        <x:v>GREENS ROAD MHC</x:v>
      </x:c>
      <x:c r="D287" s="17" t="str">
        <x:v>Unresolved</x:v>
      </x:c>
      <x:c r="E287" s="17" t="str">
        <x:v>Not resolved to ultimate owner</x:v>
      </x:c>
      <x:c r="F287" s="17" t="str">
        <x:v>Unresolved</x:v>
      </x:c>
      <x:c r="G287" s="17" t="str"/>
      <x:c r="H287" s="17" t="str"/>
      <x:c r="I287" s="17" t="str">
        <x:v>No inference from legal name or responsible-party contact to beneficial ownership.</x:v>
      </x:c>
      <x:c r="J287" s="17" t="str">
        <x:v>HARRIS</x:v>
      </x:c>
      <x:c r="K287" s="17" t="str">
        <x:v>HARRIS</x:v>
      </x:c>
      <x:c r="L287" s="17" t="str"/>
      <x:c r="M287" s="17" t="str"/>
      <x:c r="N287" s="17" t="str"/>
      <x:c r="O287" s="17" t="str">
        <x:v>Not established by registry; no active-status field</x:v>
      </x:c>
      <x:c r="P287" s="17"/>
      <x:c r="Q287" s="17" t="n">
        <x:v>1</x:v>
      </x:c>
      <x:c r="R287" s="18" t="d">
        <x:v>2026-10-07T00:00:00.000Z</x:v>
      </x:c>
      <x:c r="S287" s="18" t="d">
        <x:v>2026-10-30T00:00:00.000Z</x:v>
      </x:c>
      <x:c r="T287" s="17" t="str"/>
      <x:c r="U287" s="17" t="str"/>
      <x:c r="V287" s="17" t="str">
        <x:v>OWN01</x:v>
      </x:c>
      <x:c r="W287" s="17" t="str">
        <x:v>https://data.texas.gov/dataset/Public-Utility-Commission-of-Texas-Water-and-Sewer/auk8-env9</x:v>
      </x:c>
    </x:row>
    <x:row r="288" ht="46" customHeight="1">
      <x:c r="A288" s="17" t="str">
        <x:v>13162</x:v>
      </x:c>
      <x:c r="B288" s="17" t="str">
        <x:v>water</x:v>
      </x:c>
      <x:c r="C288" s="17" t="str">
        <x:v>SIDNEY SHORES WATER SYSTEM</x:v>
      </x:c>
      <x:c r="D288" s="17" t="str">
        <x:v>Unresolved</x:v>
      </x:c>
      <x:c r="E288" s="17" t="str">
        <x:v>Not resolved to ultimate owner</x:v>
      </x:c>
      <x:c r="F288" s="17" t="str">
        <x:v>Unresolved</x:v>
      </x:c>
      <x:c r="G288" s="17" t="str"/>
      <x:c r="H288" s="17" t="str"/>
      <x:c r="I288" s="17" t="str">
        <x:v>No inference from legal name or responsible-party contact to beneficial ownership.</x:v>
      </x:c>
      <x:c r="J288" s="17" t="str">
        <x:v>BANDERA</x:v>
      </x:c>
      <x:c r="K288" s="17" t="str">
        <x:v>BANDERA</x:v>
      </x:c>
      <x:c r="L288" s="17" t="str"/>
      <x:c r="M288" s="17" t="str"/>
      <x:c r="N288" s="17" t="str"/>
      <x:c r="O288" s="17" t="str">
        <x:v>Not established by registry; no active-status field</x:v>
      </x:c>
      <x:c r="P288" s="17"/>
      <x:c r="Q288" s="17" t="n">
        <x:v>1</x:v>
      </x:c>
      <x:c r="R288" s="18" t="d">
        <x:v>2026-10-07T00:00:00.000Z</x:v>
      </x:c>
      <x:c r="S288" s="18" t="d">
        <x:v>2026-10-30T00:00:00.000Z</x:v>
      </x:c>
      <x:c r="T288" s="17" t="str"/>
      <x:c r="U288" s="17" t="str"/>
      <x:c r="V288" s="17" t="str">
        <x:v>OWN01</x:v>
      </x:c>
      <x:c r="W288" s="17" t="str">
        <x:v>https://data.texas.gov/dataset/Public-Utility-Commission-of-Texas-Water-and-Sewer/auk8-env9</x:v>
      </x:c>
    </x:row>
    <x:row r="289" ht="46" customHeight="1">
      <x:c r="A289" s="17" t="str">
        <x:v>13166</x:v>
      </x:c>
      <x:c r="B289" s="17" t="str">
        <x:v>water</x:v>
      </x:c>
      <x:c r="C289" s="17" t="str">
        <x:v>KERR COUNTY WATER SYSTEMS</x:v>
      </x:c>
      <x:c r="D289" s="17" t="str">
        <x:v>Unresolved</x:v>
      </x:c>
      <x:c r="E289" s="17" t="str">
        <x:v>Not resolved to ultimate owner</x:v>
      </x:c>
      <x:c r="F289" s="17" t="str">
        <x:v>Unresolved</x:v>
      </x:c>
      <x:c r="G289" s="17" t="str"/>
      <x:c r="H289" s="17" t="str"/>
      <x:c r="I289" s="17" t="str">
        <x:v>No inference from legal name or responsible-party contact to beneficial ownership.</x:v>
      </x:c>
      <x:c r="J289" s="17" t="str">
        <x:v>KERR</x:v>
      </x:c>
      <x:c r="K289" s="17" t="str">
        <x:v>KERR</x:v>
      </x:c>
      <x:c r="L289" s="17" t="str"/>
      <x:c r="M289" s="17" t="str">
        <x:v>KERR COUNTY WATER SYSTEMS LLC</x:v>
      </x:c>
      <x:c r="N289" s="17" t="str"/>
      <x:c r="O289" s="17" t="str">
        <x:v>Not established by registry; no active-status field</x:v>
      </x:c>
      <x:c r="P289" s="17"/>
      <x:c r="Q289" s="17" t="n">
        <x:v>1</x:v>
      </x:c>
      <x:c r="R289" s="18" t="d">
        <x:v>2026-10-07T00:00:00.000Z</x:v>
      </x:c>
      <x:c r="S289" s="18" t="d">
        <x:v>2026-10-30T00:00:00.000Z</x:v>
      </x:c>
      <x:c r="T289" s="17" t="str"/>
      <x:c r="U289" s="17" t="str"/>
      <x:c r="V289" s="17" t="str">
        <x:v>OWN01</x:v>
      </x:c>
      <x:c r="W289" s="17" t="str">
        <x:v>https://data.texas.gov/dataset/Public-Utility-Commission-of-Texas-Water-and-Sewer/auk8-env9</x:v>
      </x:c>
    </x:row>
    <x:row r="290" ht="46" customHeight="1">
      <x:c r="A290" s="17" t="str">
        <x:v>13168</x:v>
      </x:c>
      <x:c r="B290" s="17" t="str">
        <x:v>water</x:v>
      </x:c>
      <x:c r="C290" s="17" t="str">
        <x:v>EMERALD ESTATES POA</x:v>
      </x:c>
      <x:c r="D290" s="17" t="str">
        <x:v>Unresolved</x:v>
      </x:c>
      <x:c r="E290" s="17" t="str">
        <x:v>Not resolved to ultimate owner</x:v>
      </x:c>
      <x:c r="F290" s="17" t="str">
        <x:v>Unresolved</x:v>
      </x:c>
      <x:c r="G290" s="17" t="str"/>
      <x:c r="H290" s="17" t="str"/>
      <x:c r="I290" s="17" t="str">
        <x:v>No inference from legal name or responsible-party contact to beneficial ownership.</x:v>
      </x:c>
      <x:c r="J290" s="17" t="str">
        <x:v>SAN JACINTO</x:v>
      </x:c>
      <x:c r="K290" s="17" t="str">
        <x:v>SAN JACINTO</x:v>
      </x:c>
      <x:c r="L290" s="17" t="str"/>
      <x:c r="M290" s="17" t="str">
        <x:v>EMERALD ESTATES PROPERTY OWNERS ASSOCIATION</x:v>
      </x:c>
      <x:c r="N290" s="17" t="str"/>
      <x:c r="O290" s="17" t="str">
        <x:v>Not established by registry; no active-status field</x:v>
      </x:c>
      <x:c r="P290" s="17"/>
      <x:c r="Q290" s="17" t="n">
        <x:v>1</x:v>
      </x:c>
      <x:c r="R290" s="18" t="d">
        <x:v>2026-10-07T00:00:00.000Z</x:v>
      </x:c>
      <x:c r="S290" s="18" t="d">
        <x:v>2026-10-30T00:00:00.000Z</x:v>
      </x:c>
      <x:c r="T290" s="17" t="str"/>
      <x:c r="U290" s="17" t="str"/>
      <x:c r="V290" s="17" t="str">
        <x:v>OWN01</x:v>
      </x:c>
      <x:c r="W290" s="17" t="str">
        <x:v>https://data.texas.gov/dataset/Public-Utility-Commission-of-Texas-Water-and-Sewer/auk8-env9</x:v>
      </x:c>
    </x:row>
    <x:row r="291" ht="46" customHeight="1">
      <x:c r="A291" s="17" t="str">
        <x:v>13170</x:v>
      </x:c>
      <x:c r="B291" s="17" t="str">
        <x:v>water</x:v>
      </x:c>
      <x:c r="C291" s="17" t="str">
        <x:v>LAKEWOOD ON LAKE CONROE POA</x:v>
      </x:c>
      <x:c r="D291" s="17" t="str">
        <x:v>Unresolved</x:v>
      </x:c>
      <x:c r="E291" s="17" t="str">
        <x:v>Not resolved to ultimate owner</x:v>
      </x:c>
      <x:c r="F291" s="17" t="str">
        <x:v>Unresolved</x:v>
      </x:c>
      <x:c r="G291" s="17" t="str"/>
      <x:c r="H291" s="17" t="str"/>
      <x:c r="I291" s="17" t="str">
        <x:v>No inference from legal name or responsible-party contact to beneficial ownership.</x:v>
      </x:c>
      <x:c r="J291" s="17" t="str">
        <x:v>MONTGOMERY</x:v>
      </x:c>
      <x:c r="K291" s="17" t="str">
        <x:v>MONTGOMERY</x:v>
      </x:c>
      <x:c r="L291" s="17" t="str"/>
      <x:c r="M291" s="17" t="str">
        <x:v>LAKEWOOD ON LAKE CONROE PROPERTY OWNERS ASSOCIATION INC</x:v>
      </x:c>
      <x:c r="N291" s="17" t="str"/>
      <x:c r="O291" s="17" t="str">
        <x:v>Not established by registry; no active-status field</x:v>
      </x:c>
      <x:c r="P291" s="17"/>
      <x:c r="Q291" s="17" t="n">
        <x:v>1</x:v>
      </x:c>
      <x:c r="R291" s="18" t="d">
        <x:v>2026-10-07T00:00:00.000Z</x:v>
      </x:c>
      <x:c r="S291" s="18" t="d">
        <x:v>2026-10-30T00:00:00.000Z</x:v>
      </x:c>
      <x:c r="T291" s="17" t="str"/>
      <x:c r="U291" s="17" t="str"/>
      <x:c r="V291" s="17" t="str">
        <x:v>OWN01</x:v>
      </x:c>
      <x:c r="W291" s="17" t="str">
        <x:v>https://data.texas.gov/dataset/Public-Utility-Commission-of-Texas-Water-and-Sewer/auk8-env9</x:v>
      </x:c>
    </x:row>
    <x:row r="292" ht="46" customHeight="1">
      <x:c r="A292" s="17" t="str">
        <x:v>13172</x:v>
      </x:c>
      <x:c r="B292" s="17" t="str">
        <x:v>water</x:v>
      </x:c>
      <x:c r="C292" s="17" t="str">
        <x:v>DLH CONSTRUCTION</x:v>
      </x:c>
      <x:c r="D292" s="17" t="str">
        <x:v>Unresolved</x:v>
      </x:c>
      <x:c r="E292" s="17" t="str">
        <x:v>Not resolved to ultimate owner</x:v>
      </x:c>
      <x:c r="F292" s="17" t="str">
        <x:v>Unresolved</x:v>
      </x:c>
      <x:c r="G292" s="17" t="str"/>
      <x:c r="H292" s="17" t="str"/>
      <x:c r="I292" s="17" t="str">
        <x:v>No inference from legal name or responsible-party contact to beneficial ownership.</x:v>
      </x:c>
      <x:c r="J292" s="17" t="str">
        <x:v>GALVESTON</x:v>
      </x:c>
      <x:c r="K292" s="17" t="str">
        <x:v>GALVESTON</x:v>
      </x:c>
      <x:c r="L292" s="17" t="str"/>
      <x:c r="M292" s="17" t="str">
        <x:v>DLH CONSTRUCTION INC</x:v>
      </x:c>
      <x:c r="N292" s="17" t="str"/>
      <x:c r="O292" s="17" t="str">
        <x:v>Not established by registry; no active-status field</x:v>
      </x:c>
      <x:c r="P292" s="17"/>
      <x:c r="Q292" s="17" t="n">
        <x:v>1</x:v>
      </x:c>
      <x:c r="R292" s="18" t="d">
        <x:v>2026-10-07T00:00:00.000Z</x:v>
      </x:c>
      <x:c r="S292" s="18" t="d">
        <x:v>2026-10-30T00:00:00.000Z</x:v>
      </x:c>
      <x:c r="T292" s="17" t="str"/>
      <x:c r="U292" s="17" t="str"/>
      <x:c r="V292" s="17" t="str">
        <x:v>OWN01</x:v>
      </x:c>
      <x:c r="W292" s="17" t="str">
        <x:v>https://data.texas.gov/dataset/Public-Utility-Commission-of-Texas-Water-and-Sewer/auk8-env9</x:v>
      </x:c>
    </x:row>
    <x:row r="293" ht="46" customHeight="1">
      <x:c r="A293" s="17" t="str">
        <x:v>13174</x:v>
      </x:c>
      <x:c r="B293" s="17" t="str">
        <x:v>water</x:v>
      </x:c>
      <x:c r="C293" s="17" t="str">
        <x:v>BC HUMBLE ENTERPRISES</x:v>
      </x:c>
      <x:c r="D293" s="17" t="str">
        <x:v>Unresolved</x:v>
      </x:c>
      <x:c r="E293" s="17" t="str">
        <x:v>Not resolved to ultimate owner</x:v>
      </x:c>
      <x:c r="F293" s="17" t="str">
        <x:v>Unresolved</x:v>
      </x:c>
      <x:c r="G293" s="17" t="str"/>
      <x:c r="H293" s="17" t="str"/>
      <x:c r="I293" s="17" t="str">
        <x:v>No inference from legal name or responsible-party contact to beneficial ownership.</x:v>
      </x:c>
      <x:c r="J293" s="17" t="str">
        <x:v>HARRIS</x:v>
      </x:c>
      <x:c r="K293" s="17" t="str">
        <x:v>HARRIS</x:v>
      </x:c>
      <x:c r="L293" s="17" t="str"/>
      <x:c r="M293" s="17" t="str">
        <x:v>BC HUMBLE ENTERPRISES LLC</x:v>
      </x:c>
      <x:c r="N293" s="17" t="str"/>
      <x:c r="O293" s="17" t="str">
        <x:v>Not established by registry; no active-status field</x:v>
      </x:c>
      <x:c r="P293" s="17"/>
      <x:c r="Q293" s="17" t="n">
        <x:v>1</x:v>
      </x:c>
      <x:c r="R293" s="18" t="d">
        <x:v>2026-10-07T00:00:00.000Z</x:v>
      </x:c>
      <x:c r="S293" s="18" t="d">
        <x:v>2026-10-30T00:00:00.000Z</x:v>
      </x:c>
      <x:c r="T293" s="17" t="str"/>
      <x:c r="U293" s="17" t="str"/>
      <x:c r="V293" s="17" t="str">
        <x:v>OWN01</x:v>
      </x:c>
      <x:c r="W293" s="17" t="str">
        <x:v>https://data.texas.gov/dataset/Public-Utility-Commission-of-Texas-Water-and-Sewer/auk8-env9</x:v>
      </x:c>
    </x:row>
    <x:row r="294" ht="46" customHeight="1">
      <x:c r="A294" s="17" t="str">
        <x:v>13189</x:v>
      </x:c>
      <x:c r="B294" s="17" t="str">
        <x:v>water</x:v>
      </x:c>
      <x:c r="C294" s="17" t="str">
        <x:v>BOERNE STAGE FIELD POA</x:v>
      </x:c>
      <x:c r="D294" s="17" t="str">
        <x:v>Unresolved</x:v>
      </x:c>
      <x:c r="E294" s="17" t="str">
        <x:v>Not resolved to ultimate owner</x:v>
      </x:c>
      <x:c r="F294" s="17" t="str">
        <x:v>Unresolved</x:v>
      </x:c>
      <x:c r="G294" s="17" t="str"/>
      <x:c r="H294" s="17" t="str"/>
      <x:c r="I294" s="17" t="str">
        <x:v>No inference from legal name or responsible-party contact to beneficial ownership.</x:v>
      </x:c>
      <x:c r="J294" s="17" t="str">
        <x:v>BEXAR</x:v>
      </x:c>
      <x:c r="K294" s="17" t="str">
        <x:v>BEXAR</x:v>
      </x:c>
      <x:c r="L294" s="17" t="str"/>
      <x:c r="M294" s="17" t="str">
        <x:v>THRESHOLD RANCH LP</x:v>
      </x:c>
      <x:c r="N294" s="17" t="str"/>
      <x:c r="O294" s="17" t="str">
        <x:v>Not established by registry; no active-status field</x:v>
      </x:c>
      <x:c r="P294" s="17"/>
      <x:c r="Q294" s="17" t="n">
        <x:v>1</x:v>
      </x:c>
      <x:c r="R294" s="18" t="d">
        <x:v>2026-10-07T00:00:00.000Z</x:v>
      </x:c>
      <x:c r="S294" s="18" t="d">
        <x:v>2026-10-30T00:00:00.000Z</x:v>
      </x:c>
      <x:c r="T294" s="17" t="str"/>
      <x:c r="U294" s="17" t="str"/>
      <x:c r="V294" s="17" t="str">
        <x:v>OWN01</x:v>
      </x:c>
      <x:c r="W294" s="17" t="str">
        <x:v>https://data.texas.gov/dataset/Public-Utility-Commission-of-Texas-Water-and-Sewer/auk8-env9</x:v>
      </x:c>
    </x:row>
    <x:row r="295" ht="46" customHeight="1">
      <x:c r="A295" s="17" t="str">
        <x:v>13191</x:v>
      </x:c>
      <x:c r="B295" s="17" t="str">
        <x:v>water</x:v>
      </x:c>
      <x:c r="C295" s="17" t="str">
        <x:v>BOSQUE SUMMIT PUBLIC WATER SYSTEM</x:v>
      </x:c>
      <x:c r="D295" s="17" t="str">
        <x:v>Unresolved</x:v>
      </x:c>
      <x:c r="E295" s="17" t="str">
        <x:v>Not resolved to ultimate owner</x:v>
      </x:c>
      <x:c r="F295" s="17" t="str">
        <x:v>Unresolved</x:v>
      </x:c>
      <x:c r="G295" s="17" t="str"/>
      <x:c r="H295" s="17" t="str"/>
      <x:c r="I295" s="17" t="str">
        <x:v>No inference from legal name or responsible-party contact to beneficial ownership.</x:v>
      </x:c>
      <x:c r="J295" s="17" t="str">
        <x:v>BOSQUE</x:v>
      </x:c>
      <x:c r="K295" s="17" t="str">
        <x:v>BOSQUE</x:v>
      </x:c>
      <x:c r="L295" s="17" t="str"/>
      <x:c r="M295" s="17" t="str">
        <x:v>BOSQUE SUMMIT ESTATES LTD</x:v>
      </x:c>
      <x:c r="N295" s="17" t="str"/>
      <x:c r="O295" s="17" t="str">
        <x:v>Not established by registry; no active-status field</x:v>
      </x:c>
      <x:c r="P295" s="17"/>
      <x:c r="Q295" s="17" t="n">
        <x:v>1</x:v>
      </x:c>
      <x:c r="R295" s="18" t="d">
        <x:v>2026-10-07T00:00:00.000Z</x:v>
      </x:c>
      <x:c r="S295" s="18" t="d">
        <x:v>2026-10-30T00:00:00.000Z</x:v>
      </x:c>
      <x:c r="T295" s="17" t="str"/>
      <x:c r="U295" s="17" t="str"/>
      <x:c r="V295" s="17" t="str">
        <x:v>OWN01</x:v>
      </x:c>
      <x:c r="W295" s="17" t="str">
        <x:v>https://data.texas.gov/dataset/Public-Utility-Commission-of-Texas-Water-and-Sewer/auk8-env9</x:v>
      </x:c>
    </x:row>
    <x:row r="296" ht="46" customHeight="1">
      <x:c r="A296" s="17" t="str">
        <x:v>13201</x:v>
      </x:c>
      <x:c r="B296" s="17" t="str">
        <x:v>water</x:v>
      </x:c>
      <x:c r="C296" s="17" t="str">
        <x:v>AQUA TEXAS INC</x:v>
      </x:c>
      <x:c r="D296" s="17" t="str">
        <x:v>Aqua Texas</x:v>
      </x:c>
      <x:c r="E296" s="17" t="str">
        <x:v>Documented platform match; see group caveats</x:v>
      </x:c>
      <x:c r="F296" s="17" t="str">
        <x:v>Publicly traded holding company; dispersed shareholders</x:v>
      </x:c>
      <x:c r="G296" s="17" t="str">
        <x:v>Essential Utilities, Inc.</x:v>
      </x:c>
      <x:c r="H296" s="17" t="str">
        <x:v>OWN01; OWN09; OWN10; OWN11; OWN36</x:v>
      </x:c>
      <x:c r="I296"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296" s="17" t="str">
        <x:v>ANDERSON, BOSQUE, CAMP, CHEROKEE, COLLIN, COOKE, DENTON, ERATH, GRAYSON, GREGG, HENDERSON, HOOD, HUNT, JOHNSON, KAUFMAN, MCLENNAN, MARION, PARKER, SMITH, SOMERVELL, TARRANT, TAYLOR, WISE, WOOD</x:v>
      </x:c>
      <x:c r="K296" s="17" t="str">
        <x:v>ANDERSON</x:v>
      </x:c>
      <x:c r="L296" s="17" t="str"/>
      <x:c r="M296" s="17" t="str">
        <x:v>AQUA TEXAS INC</x:v>
      </x:c>
      <x:c r="N296" s="17" t="str">
        <x:v>ESSENTIAL</x:v>
      </x:c>
      <x:c r="O296" s="17" t="str">
        <x:v>Not established by registry; no active-status field</x:v>
      </x:c>
      <x:c r="P296" s="17"/>
      <x:c r="Q296" s="17" t="n">
        <x:v>1</x:v>
      </x:c>
      <x:c r="R296" s="18" t="d">
        <x:v>2026-10-07T00:00:00.000Z</x:v>
      </x:c>
      <x:c r="S296" s="18" t="d">
        <x:v>2026-10-30T00:00:00.000Z</x:v>
      </x:c>
      <x:c r="T296" s="17" t="str"/>
      <x:c r="U296" s="17" t="str"/>
      <x:c r="V296" s="17" t="str">
        <x:v>OWN01</x:v>
      </x:c>
      <x:c r="W296" s="17" t="str">
        <x:v>https://data.texas.gov/dataset/Public-Utility-Commission-of-Texas-Water-and-Sewer/auk8-env9</x:v>
      </x:c>
    </x:row>
    <x:row r="297" ht="46" customHeight="1">
      <x:c r="A297" s="17" t="str">
        <x:v>13203</x:v>
      </x:c>
      <x:c r="B297" s="17" t="str">
        <x:v>water</x:v>
      </x:c>
      <x:c r="C297" s="17" t="str">
        <x:v>AQUA TEXAS</x:v>
      </x:c>
      <x:c r="D297" s="17" t="str">
        <x:v>Aqua Texas</x:v>
      </x:c>
      <x:c r="E297" s="17" t="str">
        <x:v>Documented platform match; see group caveats</x:v>
      </x:c>
      <x:c r="F297" s="17" t="str">
        <x:v>Publicly traded holding company; dispersed shareholders</x:v>
      </x:c>
      <x:c r="G297" s="17" t="str">
        <x:v>Essential Utilities, Inc.</x:v>
      </x:c>
      <x:c r="H297" s="17" t="str">
        <x:v>OWN01; OWN09; OWN10; OWN11; OWN36</x:v>
      </x:c>
      <x:c r="I297"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297" s="17" t="str">
        <x:v>BRAZORIA, CHAMBERS, FORT BEND, GRIMES, HARRIS, JEFFERSON, LIBERTY, MONTGOMERY, POLK, SAN JACINTO, TRINITY, VICTORIA, WHARTON</x:v>
      </x:c>
      <x:c r="K297" s="17" t="str">
        <x:v>HARRIS</x:v>
      </x:c>
      <x:c r="L297" s="17" t="str"/>
      <x:c r="M297" s="17" t="str">
        <x:v>AQUA TEXAS INC</x:v>
      </x:c>
      <x:c r="N297" s="17" t="str">
        <x:v>ESSENTIAL</x:v>
      </x:c>
      <x:c r="O297" s="17" t="str">
        <x:v>Not established by registry; no active-status field</x:v>
      </x:c>
      <x:c r="P297" s="17"/>
      <x:c r="Q297" s="17" t="n">
        <x:v>1</x:v>
      </x:c>
      <x:c r="R297" s="18" t="d">
        <x:v>2026-10-07T00:00:00.000Z</x:v>
      </x:c>
      <x:c r="S297" s="18" t="d">
        <x:v>2026-10-30T00:00:00.000Z</x:v>
      </x:c>
      <x:c r="T297" s="17" t="str"/>
      <x:c r="U297" s="17" t="str"/>
      <x:c r="V297" s="17" t="str">
        <x:v>OWN01</x:v>
      </x:c>
      <x:c r="W297" s="17" t="str">
        <x:v>https://data.texas.gov/dataset/Public-Utility-Commission-of-Texas-Water-and-Sewer/auk8-env9</x:v>
      </x:c>
    </x:row>
    <x:row r="298" ht="46" customHeight="1">
      <x:c r="A298" s="17" t="str">
        <x:v>13211</x:v>
      </x:c>
      <x:c r="B298" s="17" t="str">
        <x:v>water</x:v>
      </x:c>
      <x:c r="C298" s="17" t="str">
        <x:v>CUSTOM WATER</x:v>
      </x:c>
      <x:c r="D298" s="17" t="str">
        <x:v>Unresolved</x:v>
      </x:c>
      <x:c r="E298" s="17" t="str">
        <x:v>Not resolved to ultimate owner</x:v>
      </x:c>
      <x:c r="F298" s="17" t="str">
        <x:v>Unresolved</x:v>
      </x:c>
      <x:c r="G298" s="17" t="str"/>
      <x:c r="H298" s="17" t="str"/>
      <x:c r="I298" s="17" t="str">
        <x:v>No inference from legal name or responsible-party contact to beneficial ownership.</x:v>
      </x:c>
      <x:c r="J298" s="17" t="str">
        <x:v>MONTAGUE</x:v>
      </x:c>
      <x:c r="K298" s="17" t="str">
        <x:v>MONTAGUE</x:v>
      </x:c>
      <x:c r="L298" s="17" t="str"/>
      <x:c r="M298" s="17" t="str">
        <x:v>CUSTOM WATER CO LLC</x:v>
      </x:c>
      <x:c r="N298" s="17" t="str"/>
      <x:c r="O298" s="17" t="str">
        <x:v>Not established by registry; no active-status field</x:v>
      </x:c>
      <x:c r="P298" s="17"/>
      <x:c r="Q298" s="17" t="n">
        <x:v>1</x:v>
      </x:c>
      <x:c r="R298" s="18" t="d">
        <x:v>2026-10-07T00:00:00.000Z</x:v>
      </x:c>
      <x:c r="S298" s="18" t="d">
        <x:v>2026-10-30T00:00:00.000Z</x:v>
      </x:c>
      <x:c r="T298" s="17" t="str"/>
      <x:c r="U298" s="17" t="str"/>
      <x:c r="V298" s="17" t="str">
        <x:v>OWN01</x:v>
      </x:c>
      <x:c r="W298" s="17" t="str">
        <x:v>https://data.texas.gov/dataset/Public-Utility-Commission-of-Texas-Water-and-Sewer/auk8-env9</x:v>
      </x:c>
    </x:row>
    <x:row r="299" ht="46" customHeight="1">
      <x:c r="A299" s="17" t="str">
        <x:v>13218</x:v>
      </x:c>
      <x:c r="B299" s="17" t="str">
        <x:v>water</x:v>
      </x:c>
      <x:c r="C299" s="17" t="str">
        <x:v>ARCH UTILITY</x:v>
      </x:c>
      <x:c r="D299" s="17" t="str">
        <x:v>Unresolved</x:v>
      </x:c>
      <x:c r="E299" s="17" t="str">
        <x:v>Not resolved to ultimate owner</x:v>
      </x:c>
      <x:c r="F299" s="17" t="str">
        <x:v>Unresolved</x:v>
      </x:c>
      <x:c r="G299" s="17" t="str"/>
      <x:c r="H299" s="17" t="str"/>
      <x:c r="I299" s="17" t="str">
        <x:v>No inference from legal name or responsible-party contact to beneficial ownership.</x:v>
      </x:c>
      <x:c r="J299" s="17" t="str">
        <x:v>MONTGOMERY</x:v>
      </x:c>
      <x:c r="K299" s="17" t="str">
        <x:v>MONTGOMERY</x:v>
      </x:c>
      <x:c r="L299" s="17" t="str"/>
      <x:c r="M299" s="17" t="str"/>
      <x:c r="N299" s="17" t="str"/>
      <x:c r="O299" s="17" t="str">
        <x:v>Not established by registry; no active-status field</x:v>
      </x:c>
      <x:c r="P299" s="17"/>
      <x:c r="Q299" s="17" t="n">
        <x:v>1</x:v>
      </x:c>
      <x:c r="R299" s="18" t="d">
        <x:v>2026-10-07T00:00:00.000Z</x:v>
      </x:c>
      <x:c r="S299" s="18" t="d">
        <x:v>2026-10-30T00:00:00.000Z</x:v>
      </x:c>
      <x:c r="T299" s="17" t="str"/>
      <x:c r="U299" s="17" t="str"/>
      <x:c r="V299" s="17" t="str">
        <x:v>OWN01</x:v>
      </x:c>
      <x:c r="W299" s="17" t="str">
        <x:v>https://data.texas.gov/dataset/Public-Utility-Commission-of-Texas-Water-and-Sewer/auk8-env9</x:v>
      </x:c>
    </x:row>
    <x:row r="300" ht="46" customHeight="1">
      <x:c r="A300" s="17" t="str">
        <x:v>13221</x:v>
      </x:c>
      <x:c r="B300" s="17" t="str">
        <x:v>water</x:v>
      </x:c>
      <x:c r="C300" s="17" t="str">
        <x:v>SAND ON THE FLOOR</x:v>
      </x:c>
      <x:c r="D300" s="17" t="str">
        <x:v>Unresolved</x:v>
      </x:c>
      <x:c r="E300" s="17" t="str">
        <x:v>Not resolved to ultimate owner</x:v>
      </x:c>
      <x:c r="F300" s="17" t="str">
        <x:v>Unresolved</x:v>
      </x:c>
      <x:c r="G300" s="17" t="str"/>
      <x:c r="H300" s="17" t="str"/>
      <x:c r="I300" s="17" t="str">
        <x:v>No inference from legal name or responsible-party contact to beneficial ownership.</x:v>
      </x:c>
      <x:c r="J300" s="17" t="str">
        <x:v>TRAVIS</x:v>
      </x:c>
      <x:c r="K300" s="17" t="str">
        <x:v>TRAVIS</x:v>
      </x:c>
      <x:c r="L300" s="17" t="str"/>
      <x:c r="M300" s="17" t="str">
        <x:v>SAND ON THE FLOOR</x:v>
      </x:c>
      <x:c r="N300" s="17" t="str"/>
      <x:c r="O300" s="17" t="str">
        <x:v>Not established by registry; no active-status field</x:v>
      </x:c>
      <x:c r="P300" s="17"/>
      <x:c r="Q300" s="17" t="n">
        <x:v>1</x:v>
      </x:c>
      <x:c r="R300" s="18" t="d">
        <x:v>2026-10-07T00:00:00.000Z</x:v>
      </x:c>
      <x:c r="S300" s="18" t="d">
        <x:v>2026-10-30T00:00:00.000Z</x:v>
      </x:c>
      <x:c r="T300" s="17" t="str"/>
      <x:c r="U300" s="17" t="str"/>
      <x:c r="V300" s="17" t="str">
        <x:v>OWN01</x:v>
      </x:c>
      <x:c r="W300" s="17" t="str">
        <x:v>https://data.texas.gov/dataset/Public-Utility-Commission-of-Texas-Water-and-Sewer/auk8-env9</x:v>
      </x:c>
    </x:row>
    <x:row r="301" ht="46" customHeight="1">
      <x:c r="A301" s="17" t="str">
        <x:v>13224</x:v>
      </x:c>
      <x:c r="B301" s="17" t="str">
        <x:v>water</x:v>
      </x:c>
      <x:c r="C301" s="17" t="str">
        <x:v>SUNSET WATER LLC</x:v>
      </x:c>
      <x:c r="D301" s="17" t="str">
        <x:v>Unresolved</x:v>
      </x:c>
      <x:c r="E301" s="17" t="str">
        <x:v>Not resolved to ultimate owner</x:v>
      </x:c>
      <x:c r="F301" s="17" t="str">
        <x:v>Unresolved</x:v>
      </x:c>
      <x:c r="G301" s="17" t="str"/>
      <x:c r="H301" s="17" t="str"/>
      <x:c r="I301" s="17" t="str">
        <x:v>No inference from legal name or responsible-party contact to beneficial ownership.</x:v>
      </x:c>
      <x:c r="J301" s="17" t="str">
        <x:v>MOORE</x:v>
      </x:c>
      <x:c r="K301" s="17" t="str">
        <x:v>MOORE</x:v>
      </x:c>
      <x:c r="L301" s="17" t="str"/>
      <x:c r="M301" s="17" t="str">
        <x:v>SUNSET WATER LLC</x:v>
      </x:c>
      <x:c r="N301" s="17" t="str"/>
      <x:c r="O301" s="17" t="str">
        <x:v>Not established by registry; no active-status field</x:v>
      </x:c>
      <x:c r="P301" s="17"/>
      <x:c r="Q301" s="17" t="n">
        <x:v>1</x:v>
      </x:c>
      <x:c r="R301" s="18" t="d">
        <x:v>2026-10-07T00:00:00.000Z</x:v>
      </x:c>
      <x:c r="S301" s="18" t="d">
        <x:v>2026-10-30T00:00:00.000Z</x:v>
      </x:c>
      <x:c r="T301" s="17" t="str"/>
      <x:c r="U301" s="17" t="str"/>
      <x:c r="V301" s="17" t="str">
        <x:v>OWN01</x:v>
      </x:c>
      <x:c r="W301" s="17" t="str">
        <x:v>https://data.texas.gov/dataset/Public-Utility-Commission-of-Texas-Water-and-Sewer/auk8-env9</x:v>
      </x:c>
    </x:row>
    <x:row r="302" ht="46" customHeight="1">
      <x:c r="A302" s="17" t="str">
        <x:v>13227</x:v>
      </x:c>
      <x:c r="B302" s="17" t="str">
        <x:v>water</x:v>
      </x:c>
      <x:c r="C302" s="17" t="str">
        <x:v>UTILITIES INC OF TEXAS</x:v>
      </x:c>
      <x:c r="D302" s="17" t="str">
        <x:v>Texas Water Utilities / Corix Utilities Texas</x:v>
      </x:c>
      <x:c r="E302" s="17" t="str">
        <x:v>Documented platform match; see group caveats</x:v>
      </x:c>
      <x:c r="F302" s="17" t="str">
        <x:v>Institutional infrastructure funds, public-sector pension capital and insurer capital</x:v>
      </x:c>
      <x:c r="G302" s="17" t="str">
        <x:v>Nexus Water Group; BCI program and SWMAC/IIF/Bazos structure</x:v>
      </x:c>
      <x:c r="H302" s="17" t="str">
        <x:v>OWN01; OWN04; OWN05; OWN06; OWN07; OWN08; OWN37</x:v>
      </x:c>
      <x:c r="I302"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302" s="17" t="str">
        <x:v>BLANCO, BURNET, COLORADO, LAMPASAS, LLANO, MATAGORDA, MILLS, MITCHELL, SAN SABA, WASHINGTON</x:v>
      </x:c>
      <x:c r="K302" s="17" t="str">
        <x:v>BURNET</x:v>
      </x:c>
      <x:c r="L302" s="17" t="str">
        <x:v>CORIX UTILITIES TEXAS INC</x:v>
      </x:c>
      <x:c r="M302" s="17" t="str">
        <x:v>UTILITIES INC OF TEXAS</x:v>
      </x:c>
      <x:c r="N302" s="17" t="str">
        <x:v>NEXUS</x:v>
      </x:c>
      <x:c r="O302" s="17" t="str">
        <x:v>Not established by registry; no active-status field</x:v>
      </x:c>
      <x:c r="P302" s="17"/>
      <x:c r="Q302" s="17" t="n">
        <x:v>1</x:v>
      </x:c>
      <x:c r="R302" s="18" t="d">
        <x:v>2026-10-07T00:00:00.000Z</x:v>
      </x:c>
      <x:c r="S302" s="18" t="d">
        <x:v>2026-10-30T00:00:00.000Z</x:v>
      </x:c>
      <x:c r="T302" s="17" t="str"/>
      <x:c r="U302" s="17" t="str"/>
      <x:c r="V302" s="17" t="str">
        <x:v>OWN01</x:v>
      </x:c>
      <x:c r="W302" s="17" t="str">
        <x:v>https://data.texas.gov/dataset/Public-Utility-Commission-of-Texas-Water-and-Sewer/auk8-env9</x:v>
      </x:c>
    </x:row>
    <x:row r="303" ht="46" customHeight="1">
      <x:c r="A303" s="17" t="str">
        <x:v>13233</x:v>
      </x:c>
      <x:c r="B303" s="17" t="str">
        <x:v>water</x:v>
      </x:c>
      <x:c r="C303" s="17" t="str">
        <x:v>THE RIDGE AT FRIO RIVER WATER COMPANY LLC</x:v>
      </x:c>
      <x:c r="D303" s="17" t="str">
        <x:v>Unresolved</x:v>
      </x:c>
      <x:c r="E303" s="17" t="str">
        <x:v>Not resolved to ultimate owner</x:v>
      </x:c>
      <x:c r="F303" s="17" t="str">
        <x:v>Unresolved</x:v>
      </x:c>
      <x:c r="G303" s="17" t="str"/>
      <x:c r="H303" s="17" t="str"/>
      <x:c r="I303" s="17" t="str">
        <x:v>No inference from legal name or responsible-party contact to beneficial ownership.</x:v>
      </x:c>
      <x:c r="J303" s="17" t="str">
        <x:v>REAL</x:v>
      </x:c>
      <x:c r="K303" s="17" t="str">
        <x:v>REAL</x:v>
      </x:c>
      <x:c r="L303" s="17" t="str"/>
      <x:c r="M303" s="17" t="str"/>
      <x:c r="N303" s="17" t="str"/>
      <x:c r="O303" s="17" t="str">
        <x:v>Not established by registry; no active-status field</x:v>
      </x:c>
      <x:c r="P303" s="17"/>
      <x:c r="Q303" s="17" t="n">
        <x:v>1</x:v>
      </x:c>
      <x:c r="R303" s="18" t="d">
        <x:v>2026-10-07T00:00:00.000Z</x:v>
      </x:c>
      <x:c r="S303" s="18" t="d">
        <x:v>2026-10-30T00:00:00.000Z</x:v>
      </x:c>
      <x:c r="T303" s="17" t="str"/>
      <x:c r="U303" s="17" t="str"/>
      <x:c r="V303" s="17" t="str">
        <x:v>OWN01</x:v>
      </x:c>
      <x:c r="W303" s="17" t="str">
        <x:v>https://data.texas.gov/dataset/Public-Utility-Commission-of-Texas-Water-and-Sewer/auk8-env9</x:v>
      </x:c>
    </x:row>
    <x:row r="304" ht="46" customHeight="1">
      <x:c r="A304" s="17" t="str">
        <x:v>13238</x:v>
      </x:c>
      <x:c r="B304" s="17" t="str">
        <x:v>water</x:v>
      </x:c>
      <x:c r="C304" s="17" t="str">
        <x:v>SITZ FAMILY INVESTMENTS LLC</x:v>
      </x:c>
      <x:c r="D304" s="17" t="str">
        <x:v>Unresolved</x:v>
      </x:c>
      <x:c r="E304" s="17" t="str">
        <x:v>Not resolved to ultimate owner</x:v>
      </x:c>
      <x:c r="F304" s="17" t="str">
        <x:v>Unresolved</x:v>
      </x:c>
      <x:c r="G304" s="17" t="str"/>
      <x:c r="H304" s="17" t="str"/>
      <x:c r="I304" s="17" t="str">
        <x:v>No inference from legal name or responsible-party contact to beneficial ownership.</x:v>
      </x:c>
      <x:c r="J304" s="17" t="str">
        <x:v>MATAGORDA</x:v>
      </x:c>
      <x:c r="K304" s="17" t="str">
        <x:v>MATAGORDA</x:v>
      </x:c>
      <x:c r="L304" s="17" t="str"/>
      <x:c r="M304" s="17" t="str">
        <x:v>SITZ FAMILY INVESTMENTS</x:v>
      </x:c>
      <x:c r="N304" s="17" t="str"/>
      <x:c r="O304" s="17" t="str">
        <x:v>Not established by registry; no active-status field</x:v>
      </x:c>
      <x:c r="P304" s="17"/>
      <x:c r="Q304" s="17" t="n">
        <x:v>1</x:v>
      </x:c>
      <x:c r="R304" s="18" t="d">
        <x:v>2026-10-07T00:00:00.000Z</x:v>
      </x:c>
      <x:c r="S304" s="18" t="d">
        <x:v>2026-10-30T00:00:00.000Z</x:v>
      </x:c>
      <x:c r="T304" s="17" t="str"/>
      <x:c r="U304" s="17" t="str"/>
      <x:c r="V304" s="17" t="str">
        <x:v>OWN01</x:v>
      </x:c>
      <x:c r="W304" s="17" t="str">
        <x:v>https://data.texas.gov/dataset/Public-Utility-Commission-of-Texas-Water-and-Sewer/auk8-env9</x:v>
      </x:c>
    </x:row>
    <x:row r="305" ht="46" customHeight="1">
      <x:c r="A305" s="17" t="str">
        <x:v>13248</x:v>
      </x:c>
      <x:c r="B305" s="17" t="str">
        <x:v>water</x:v>
      </x:c>
      <x:c r="C305" s="17" t="str">
        <x:v>PATTERSON WATER SUPPLY LLC</x:v>
      </x:c>
      <x:c r="D305" s="17" t="str">
        <x:v>Unresolved</x:v>
      </x:c>
      <x:c r="E305" s="17" t="str">
        <x:v>Not resolved to ultimate owner</x:v>
      </x:c>
      <x:c r="F305" s="17" t="str">
        <x:v>Unresolved</x:v>
      </x:c>
      <x:c r="G305" s="17" t="str"/>
      <x:c r="H305" s="17" t="str"/>
      <x:c r="I305" s="17" t="str">
        <x:v>No inference from legal name or responsible-party contact to beneficial ownership.</x:v>
      </x:c>
      <x:c r="J305" s="17" t="str">
        <x:v>COOKE, DALLAS, DENTON, JACK, MONTAGUE, TARRANT, WISE</x:v>
      </x:c>
      <x:c r="K305" s="17" t="str">
        <x:v>DENTON</x:v>
      </x:c>
      <x:c r="L305" s="17" t="str"/>
      <x:c r="M305" s="17" t="str">
        <x:v>PATTERSON WATER SUPPLY</x:v>
      </x:c>
      <x:c r="N305" s="17" t="str"/>
      <x:c r="O305" s="17" t="str">
        <x:v>Not established by registry; no active-status field</x:v>
      </x:c>
      <x:c r="P305" s="17"/>
      <x:c r="Q305" s="17" t="n">
        <x:v>1</x:v>
      </x:c>
      <x:c r="R305" s="18" t="d">
        <x:v>2026-10-07T00:00:00.000Z</x:v>
      </x:c>
      <x:c r="S305" s="18" t="d">
        <x:v>2026-10-30T00:00:00.000Z</x:v>
      </x:c>
      <x:c r="T305" s="17" t="str"/>
      <x:c r="U305" s="17" t="str"/>
      <x:c r="V305" s="17" t="str">
        <x:v>OWN01</x:v>
      </x:c>
      <x:c r="W305" s="17" t="str">
        <x:v>https://data.texas.gov/dataset/Public-Utility-Commission-of-Texas-Water-and-Sewer/auk8-env9</x:v>
      </x:c>
    </x:row>
    <x:row r="306" ht="46" customHeight="1">
      <x:c r="A306" s="17" t="str">
        <x:v>13254</x:v>
      </x:c>
      <x:c r="B306" s="17" t="str">
        <x:v>water</x:v>
      </x:c>
      <x:c r="C306" s="17" t="str">
        <x:v>AQUA TEXAS</x:v>
      </x:c>
      <x:c r="D306" s="17" t="str">
        <x:v>Aqua Texas</x:v>
      </x:c>
      <x:c r="E306" s="17" t="str">
        <x:v>Documented platform match; see group caveats</x:v>
      </x:c>
      <x:c r="F306" s="17" t="str">
        <x:v>Publicly traded holding company; dispersed shareholders</x:v>
      </x:c>
      <x:c r="G306" s="17" t="str">
        <x:v>Essential Utilities, Inc.</x:v>
      </x:c>
      <x:c r="H306" s="17" t="str">
        <x:v>OWN01; OWN09; OWN10; OWN11; OWN36</x:v>
      </x:c>
      <x:c r="I306"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306" s="17" t="str">
        <x:v>BANDERA, GILLESPIE, KERR, WILLIAMSON</x:v>
      </x:c>
      <x:c r="K306" s="17" t="str">
        <x:v>WILLIAMSON</x:v>
      </x:c>
      <x:c r="L306" s="17" t="str"/>
      <x:c r="M306" s="17" t="str">
        <x:v>AQUA TEXAS INC</x:v>
      </x:c>
      <x:c r="N306" s="17" t="str">
        <x:v>ESSENTIAL</x:v>
      </x:c>
      <x:c r="O306" s="17" t="str">
        <x:v>Not established by registry; no active-status field</x:v>
      </x:c>
      <x:c r="P306" s="17"/>
      <x:c r="Q306" s="17" t="n">
        <x:v>1</x:v>
      </x:c>
      <x:c r="R306" s="18" t="d">
        <x:v>2026-10-07T00:00:00.000Z</x:v>
      </x:c>
      <x:c r="S306" s="18" t="d">
        <x:v>2026-10-30T00:00:00.000Z</x:v>
      </x:c>
      <x:c r="T306" s="17" t="str"/>
      <x:c r="U306" s="17" t="str"/>
      <x:c r="V306" s="17" t="str">
        <x:v>OWN01</x:v>
      </x:c>
      <x:c r="W306" s="17" t="str">
        <x:v>https://data.texas.gov/dataset/Public-Utility-Commission-of-Texas-Water-and-Sewer/auk8-env9</x:v>
      </x:c>
    </x:row>
    <x:row r="307" ht="46" customHeight="1">
      <x:c r="A307" s="17" t="str">
        <x:v>13260</x:v>
      </x:c>
      <x:c r="B307" s="17" t="str">
        <x:v>water</x:v>
      </x:c>
      <x:c r="C307" s="17" t="str">
        <x:v>UNDINE TEXAS LLC</x:v>
      </x:c>
      <x:c r="D307" s="17" t="str">
        <x:v>Undine</x:v>
      </x:c>
      <x:c r="E307" s="17" t="str">
        <x:v>Documented platform match; see group caveats</x:v>
      </x:c>
      <x:c r="F307" s="17" t="str">
        <x:v>Private infrastructure fund</x:v>
      </x:c>
      <x:c r="G307" s="17" t="str">
        <x:v>Undine, LLC / Ridgewood Infrastructure</x:v>
      </x:c>
      <x:c r="H307" s="17" t="str">
        <x:v>OWN01; OWN15; OWN16; OWN17</x:v>
      </x:c>
      <x:c r="I307" s="17" t="str">
        <x:v>A sale process was reported in September 2025, but the current Ridgewood portfolio page lists Undine as an unrealized investment. No completed sale was verified.</x:v>
      </x:c>
      <x:c r="J307" s="17" t="str">
        <x:v>BRAZORIA, BRAZOS, CALHOUN, CHAMBERS, DENTON, FORT BEND, GREGG, HARRIS, HENDERSON, JACKSON, JOHNSON, LIBERTY, LIMESTONE, MATAGORDA, MONTGOMERY, POLK, ROBERTSON, SAN JACINTO, SMITH, TARRANT, TYLER, UPSHUR, WALKER</x:v>
      </x:c>
      <x:c r="K307" s="17" t="str">
        <x:v>BRAZORIA</x:v>
      </x:c>
      <x:c r="L307" s="17" t="str"/>
      <x:c r="M307" s="17" t="str">
        <x:v>UNDINE TEXAS LLC</x:v>
      </x:c>
      <x:c r="N307" s="17" t="str">
        <x:v>UNDINE</x:v>
      </x:c>
      <x:c r="O307" s="17" t="str">
        <x:v>Not established by registry; no active-status field</x:v>
      </x:c>
      <x:c r="P307" s="17"/>
      <x:c r="Q307" s="17" t="n">
        <x:v>1</x:v>
      </x:c>
      <x:c r="R307" s="18" t="d">
        <x:v>2026-10-07T00:00:00.000Z</x:v>
      </x:c>
      <x:c r="S307" s="18" t="d">
        <x:v>2026-10-30T00:00:00.000Z</x:v>
      </x:c>
      <x:c r="T307" s="17" t="str"/>
      <x:c r="U307" s="17" t="str"/>
      <x:c r="V307" s="17" t="str">
        <x:v>OWN01</x:v>
      </x:c>
      <x:c r="W307" s="17" t="str">
        <x:v>https://data.texas.gov/dataset/Public-Utility-Commission-of-Texas-Water-and-Sewer/auk8-env9</x:v>
      </x:c>
    </x:row>
    <x:row r="308" ht="46" customHeight="1">
      <x:c r="A308" s="17" t="str">
        <x:v>13262</x:v>
      </x:c>
      <x:c r="B308" s="17" t="str">
        <x:v>water</x:v>
      </x:c>
      <x:c r="C308" s="17" t="str">
        <x:v>VALLEY ESTATES WATER SERVICE</x:v>
      </x:c>
      <x:c r="D308" s="17" t="str">
        <x:v>Unresolved</x:v>
      </x:c>
      <x:c r="E308" s="17" t="str">
        <x:v>Not resolved to ultimate owner</x:v>
      </x:c>
      <x:c r="F308" s="17" t="str">
        <x:v>Unresolved</x:v>
      </x:c>
      <x:c r="G308" s="17" t="str"/>
      <x:c r="H308" s="17" t="str"/>
      <x:c r="I308" s="17" t="str">
        <x:v>No inference from legal name or responsible-party contact to beneficial ownership.</x:v>
      </x:c>
      <x:c r="J308" s="17" t="str">
        <x:v>LUBBOCK</x:v>
      </x:c>
      <x:c r="K308" s="17" t="str">
        <x:v>LUBBOCK</x:v>
      </x:c>
      <x:c r="L308" s="17" t="str"/>
      <x:c r="M308" s="17" t="str">
        <x:v>MICHAEL AND HEIDI FENSTERBUSH</x:v>
      </x:c>
      <x:c r="N308" s="17" t="str"/>
      <x:c r="O308" s="17" t="str">
        <x:v>Not established by registry; no active-status field</x:v>
      </x:c>
      <x:c r="P308" s="17"/>
      <x:c r="Q308" s="17" t="n">
        <x:v>1</x:v>
      </x:c>
      <x:c r="R308" s="18" t="d">
        <x:v>2026-10-07T00:00:00.000Z</x:v>
      </x:c>
      <x:c r="S308" s="18" t="d">
        <x:v>2026-10-30T00:00:00.000Z</x:v>
      </x:c>
      <x:c r="T308" s="17" t="str"/>
      <x:c r="U308" s="17" t="str"/>
      <x:c r="V308" s="17" t="str">
        <x:v>OWN01</x:v>
      </x:c>
      <x:c r="W308" s="17" t="str">
        <x:v>https://data.texas.gov/dataset/Public-Utility-Commission-of-Texas-Water-and-Sewer/auk8-env9</x:v>
      </x:c>
    </x:row>
    <x:row r="309" ht="46" customHeight="1">
      <x:c r="A309" s="17" t="str">
        <x:v>13266</x:v>
      </x:c>
      <x:c r="B309" s="17" t="str">
        <x:v>water</x:v>
      </x:c>
      <x:c r="C309" s="17" t="str">
        <x:v>PETRA FIRMA DEVELOPMENT GROUP INC</x:v>
      </x:c>
      <x:c r="D309" s="17" t="str">
        <x:v>Unresolved</x:v>
      </x:c>
      <x:c r="E309" s="17" t="str">
        <x:v>Not resolved to ultimate owner</x:v>
      </x:c>
      <x:c r="F309" s="17" t="str">
        <x:v>Unresolved</x:v>
      </x:c>
      <x:c r="G309" s="17" t="str"/>
      <x:c r="H309" s="17" t="str"/>
      <x:c r="I309" s="17" t="str">
        <x:v>No inference from legal name or responsible-party contact to beneficial ownership.</x:v>
      </x:c>
      <x:c r="J309" s="17" t="str">
        <x:v>TOM GREEN</x:v>
      </x:c>
      <x:c r="K309" s="17" t="str">
        <x:v>TOM GREEN</x:v>
      </x:c>
      <x:c r="L309" s="17" t="str"/>
      <x:c r="M309" s="17" t="str">
        <x:v>PETRA FIRMA DEVELOPMENT GROUP INC</x:v>
      </x:c>
      <x:c r="N309" s="17" t="str"/>
      <x:c r="O309" s="17" t="str">
        <x:v>Not established by registry; no active-status field</x:v>
      </x:c>
      <x:c r="P309" s="17"/>
      <x:c r="Q309" s="17" t="n">
        <x:v>1</x:v>
      </x:c>
      <x:c r="R309" s="18" t="d">
        <x:v>2026-10-07T00:00:00.000Z</x:v>
      </x:c>
      <x:c r="S309" s="18" t="d">
        <x:v>2026-10-30T00:00:00.000Z</x:v>
      </x:c>
      <x:c r="T309" s="17" t="str"/>
      <x:c r="U309" s="17" t="str"/>
      <x:c r="V309" s="17" t="str">
        <x:v>OWN01</x:v>
      </x:c>
      <x:c r="W309" s="17" t="str">
        <x:v>https://data.texas.gov/dataset/Public-Utility-Commission-of-Texas-Water-and-Sewer/auk8-env9</x:v>
      </x:c>
    </x:row>
    <x:row r="310" ht="46" customHeight="1">
      <x:c r="A310" s="17" t="str">
        <x:v>13272</x:v>
      </x:c>
      <x:c r="B310" s="17" t="str">
        <x:v>water</x:v>
      </x:c>
      <x:c r="C310" s="17" t="str">
        <x:v>COUNTRYSIDE ACRES</x:v>
      </x:c>
      <x:c r="D310" s="17" t="str">
        <x:v>Unresolved</x:v>
      </x:c>
      <x:c r="E310" s="17" t="str">
        <x:v>Not resolved to ultimate owner</x:v>
      </x:c>
      <x:c r="F310" s="17" t="str">
        <x:v>Unresolved</x:v>
      </x:c>
      <x:c r="G310" s="17" t="str"/>
      <x:c r="H310" s="17" t="str"/>
      <x:c r="I310" s="17" t="str">
        <x:v>No inference from legal name or responsible-party contact to beneficial ownership.</x:v>
      </x:c>
      <x:c r="J310" s="17" t="str">
        <x:v>MIDLAND</x:v>
      </x:c>
      <x:c r="K310" s="17" t="str">
        <x:v>MIDLAND</x:v>
      </x:c>
      <x:c r="L310" s="17" t="str"/>
      <x:c r="M310" s="17" t="str">
        <x:v>COUNTRYSIDE ACRES HOMEOWNERS ASSOCIATION INC</x:v>
      </x:c>
      <x:c r="N310" s="17" t="str"/>
      <x:c r="O310" s="17" t="str">
        <x:v>Not established by registry; no active-status field</x:v>
      </x:c>
      <x:c r="P310" s="17"/>
      <x:c r="Q310" s="17" t="n">
        <x:v>1</x:v>
      </x:c>
      <x:c r="R310" s="18" t="d">
        <x:v>2026-10-07T00:00:00.000Z</x:v>
      </x:c>
      <x:c r="S310" s="18" t="d">
        <x:v>2026-10-30T00:00:00.000Z</x:v>
      </x:c>
      <x:c r="T310" s="17" t="str"/>
      <x:c r="U310" s="17" t="str"/>
      <x:c r="V310" s="17" t="str">
        <x:v>OWN01</x:v>
      </x:c>
      <x:c r="W310" s="17" t="str">
        <x:v>https://data.texas.gov/dataset/Public-Utility-Commission-of-Texas-Water-and-Sewer/auk8-env9</x:v>
      </x:c>
    </x:row>
    <x:row r="311" ht="46" customHeight="1">
      <x:c r="A311" s="17" t="str">
        <x:v>13276</x:v>
      </x:c>
      <x:c r="B311" s="17" t="str">
        <x:v>water</x:v>
      </x:c>
      <x:c r="C311" s="17" t="str">
        <x:v>WOLFE AIR PARK CIVIC CLUB INC</x:v>
      </x:c>
      <x:c r="D311" s="17" t="str">
        <x:v>Unresolved</x:v>
      </x:c>
      <x:c r="E311" s="17" t="str">
        <x:v>Not resolved to ultimate owner</x:v>
      </x:c>
      <x:c r="F311" s="17" t="str">
        <x:v>Unresolved</x:v>
      </x:c>
      <x:c r="G311" s="17" t="str"/>
      <x:c r="H311" s="17" t="str"/>
      <x:c r="I311" s="17" t="str">
        <x:v>No inference from legal name or responsible-party contact to beneficial ownership.</x:v>
      </x:c>
      <x:c r="J311" s="17" t="str">
        <x:v>BRAZORIA</x:v>
      </x:c>
      <x:c r="K311" s="17" t="str">
        <x:v>BRAZORIA</x:v>
      </x:c>
      <x:c r="L311" s="17" t="str"/>
      <x:c r="M311" s="17" t="str">
        <x:v>WOLFE AIR PARK CIVIC CLUB INC</x:v>
      </x:c>
      <x:c r="N311" s="17" t="str"/>
      <x:c r="O311" s="17" t="str">
        <x:v>Not established by registry; no active-status field</x:v>
      </x:c>
      <x:c r="P311" s="17"/>
      <x:c r="Q311" s="17" t="n">
        <x:v>1</x:v>
      </x:c>
      <x:c r="R311" s="18" t="d">
        <x:v>2026-10-07T00:00:00.000Z</x:v>
      </x:c>
      <x:c r="S311" s="18" t="d">
        <x:v>2026-10-30T00:00:00.000Z</x:v>
      </x:c>
      <x:c r="T311" s="17" t="str"/>
      <x:c r="U311" s="17" t="str"/>
      <x:c r="V311" s="17" t="str">
        <x:v>OWN01</x:v>
      </x:c>
      <x:c r="W311" s="17" t="str">
        <x:v>https://data.texas.gov/dataset/Public-Utility-Commission-of-Texas-Water-and-Sewer/auk8-env9</x:v>
      </x:c>
    </x:row>
    <x:row r="312" ht="46" customHeight="1">
      <x:c r="A312" s="17" t="str">
        <x:v>13278</x:v>
      </x:c>
      <x:c r="B312" s="17" t="str">
        <x:v>water</x:v>
      </x:c>
      <x:c r="C312" s="17" t="str">
        <x:v>PARK WATER COMPANY</x:v>
      </x:c>
      <x:c r="D312" s="17" t="str">
        <x:v>Unresolved</x:v>
      </x:c>
      <x:c r="E312" s="17" t="str">
        <x:v>Not resolved to ultimate owner</x:v>
      </x:c>
      <x:c r="F312" s="17" t="str">
        <x:v>Unresolved</x:v>
      </x:c>
      <x:c r="G312" s="17" t="str"/>
      <x:c r="H312" s="17" t="str"/>
      <x:c r="I312" s="17" t="str">
        <x:v>No inference from legal name or responsible-party contact to beneficial ownership.</x:v>
      </x:c>
      <x:c r="J312" s="17" t="str">
        <x:v>MIDLAND</x:v>
      </x:c>
      <x:c r="K312" s="17" t="str">
        <x:v>MIDLAND</x:v>
      </x:c>
      <x:c r="L312" s="17" t="str"/>
      <x:c r="M312" s="17" t="str">
        <x:v>PARK WATER COMPANY</x:v>
      </x:c>
      <x:c r="N312" s="17" t="str"/>
      <x:c r="O312" s="17" t="str">
        <x:v>Not established by registry; no active-status field</x:v>
      </x:c>
      <x:c r="P312" s="17"/>
      <x:c r="Q312" s="17" t="n">
        <x:v>1</x:v>
      </x:c>
      <x:c r="R312" s="18" t="d">
        <x:v>2026-10-07T00:00:00.000Z</x:v>
      </x:c>
      <x:c r="S312" s="18" t="d">
        <x:v>2026-10-30T00:00:00.000Z</x:v>
      </x:c>
      <x:c r="T312" s="17" t="str"/>
      <x:c r="U312" s="17" t="str"/>
      <x:c r="V312" s="17" t="str">
        <x:v>OWN01</x:v>
      </x:c>
      <x:c r="W312" s="17" t="str">
        <x:v>https://data.texas.gov/dataset/Public-Utility-Commission-of-Texas-Water-and-Sewer/auk8-env9</x:v>
      </x:c>
    </x:row>
    <x:row r="313" ht="46" customHeight="1">
      <x:c r="A313" s="17" t="str">
        <x:v>13279</x:v>
      </x:c>
      <x:c r="B313" s="17" t="str">
        <x:v>water</x:v>
      </x:c>
      <x:c r="C313" s="17" t="str">
        <x:v>LONE STAR WATER COMPANY</x:v>
      </x:c>
      <x:c r="D313" s="17" t="str">
        <x:v>Hope Water (formerly Hearthstone)</x:v>
      </x:c>
      <x:c r="E313" s="17" t="str">
        <x:v>Documented platform match; see group caveats</x:v>
      </x:c>
      <x:c r="F313" s="17" t="str">
        <x:v>Infrastructure fund using pension capital</x:v>
      </x:c>
      <x:c r="G313" s="17" t="str">
        <x:v>Hope Water / Hope Utilities / Ullico Infrastructure Fund</x:v>
      </x:c>
      <x:c r="H313" s="17" t="str">
        <x:v>OWN01; OWN26; OWN27; OWN28; OWN29</x:v>
      </x:c>
      <x:c r="I313" s="17" t="str">
        <x:v>GEP Bison Holdings was a documented intermediary in the 2021 purchase. Current intermediate entity names were not all verified. The prior BlackRock-managed seller is not classified as the current owner.</x:v>
      </x:c>
      <x:c r="J313" s="17" t="str">
        <x:v>DENTON</x:v>
      </x:c>
      <x:c r="K313" s="17" t="str">
        <x:v>DENTON</x:v>
      </x:c>
      <x:c r="L313" s="17" t="str"/>
      <x:c r="M313" s="17" t="str">
        <x:v>HEARTHSTONE WATER INC</x:v>
      </x:c>
      <x:c r="N313" s="17" t="str">
        <x:v>HOPE</x:v>
      </x:c>
      <x:c r="O313" s="17" t="str">
        <x:v>Not established by registry; no active-status field</x:v>
      </x:c>
      <x:c r="P313" s="17"/>
      <x:c r="Q313" s="17" t="n">
        <x:v>1</x:v>
      </x:c>
      <x:c r="R313" s="18" t="d">
        <x:v>2026-10-07T00:00:00.000Z</x:v>
      </x:c>
      <x:c r="S313" s="18" t="d">
        <x:v>2026-10-30T00:00:00.000Z</x:v>
      </x:c>
      <x:c r="T313" s="17" t="str"/>
      <x:c r="U313" s="17" t="str"/>
      <x:c r="V313" s="17" t="str">
        <x:v>OWN01</x:v>
      </x:c>
      <x:c r="W313" s="17" t="str">
        <x:v>https://data.texas.gov/dataset/Public-Utility-Commission-of-Texas-Water-and-Sewer/auk8-env9</x:v>
      </x:c>
    </x:row>
    <x:row r="314" ht="46" customHeight="1">
      <x:c r="A314" s="17" t="str">
        <x:v>13282</x:v>
      </x:c>
      <x:c r="B314" s="17" t="str">
        <x:v>water</x:v>
      </x:c>
      <x:c r="C314" s="17" t="str">
        <x:v>MEGAN ESTES</x:v>
      </x:c>
      <x:c r="D314" s="17" t="str">
        <x:v>Unresolved</x:v>
      </x:c>
      <x:c r="E314" s="17" t="str">
        <x:v>Not resolved to ultimate owner</x:v>
      </x:c>
      <x:c r="F314" s="17" t="str">
        <x:v>Unresolved</x:v>
      </x:c>
      <x:c r="G314" s="17" t="str"/>
      <x:c r="H314" s="17" t="str"/>
      <x:c r="I314" s="17" t="str">
        <x:v>No inference from legal name or responsible-party contact to beneficial ownership.</x:v>
      </x:c>
      <x:c r="J314" s="17" t="str">
        <x:v>LIMESTONE</x:v>
      </x:c>
      <x:c r="K314" s="17" t="str">
        <x:v>LIMESTONE</x:v>
      </x:c>
      <x:c r="L314" s="17" t="str">
        <x:v>BIG CREEK WEST WATER SUPPLY; CEDAR CREEK WATER SUPPLY</x:v>
      </x:c>
      <x:c r="M314" s="17" t="str">
        <x:v>CEDAR CREEK WATER SUPPLY</x:v>
      </x:c>
      <x:c r="N314" s="17" t="str"/>
      <x:c r="O314" s="17" t="str">
        <x:v>Not established by registry; no active-status field</x:v>
      </x:c>
      <x:c r="P314" s="17"/>
      <x:c r="Q314" s="17" t="n">
        <x:v>2</x:v>
      </x:c>
      <x:c r="R314" s="18" t="d">
        <x:v>2026-10-07T00:00:00.000Z</x:v>
      </x:c>
      <x:c r="S314" s="18" t="d">
        <x:v>2026-10-30T00:00:00.000Z</x:v>
      </x:c>
      <x:c r="T314" s="17" t="str"/>
      <x:c r="U314" s="17" t="str"/>
      <x:c r="V314" s="17" t="str">
        <x:v>OWN01</x:v>
      </x:c>
      <x:c r="W314" s="17" t="str">
        <x:v>https://data.texas.gov/dataset/Public-Utility-Commission-of-Texas-Water-and-Sewer/auk8-env9</x:v>
      </x:c>
    </x:row>
    <x:row r="315" ht="46" customHeight="1">
      <x:c r="A315" s="17" t="str">
        <x:v>13285</x:v>
      </x:c>
      <x:c r="B315" s="17" t="str">
        <x:v>water</x:v>
      </x:c>
      <x:c r="C315" s="17" t="str">
        <x:v>DEER TRAIL WATER DISTRICT LLC</x:v>
      </x:c>
      <x:c r="D315" s="17" t="str">
        <x:v>Unresolved</x:v>
      </x:c>
      <x:c r="E315" s="17" t="str">
        <x:v>Not resolved to ultimate owner</x:v>
      </x:c>
      <x:c r="F315" s="17" t="str">
        <x:v>Unresolved</x:v>
      </x:c>
      <x:c r="G315" s="17" t="str"/>
      <x:c r="H315" s="17" t="str"/>
      <x:c r="I315" s="17" t="str">
        <x:v>No inference from legal name or responsible-party contact to beneficial ownership.</x:v>
      </x:c>
      <x:c r="J315" s="17" t="str">
        <x:v>MONTGOMERY</x:v>
      </x:c>
      <x:c r="K315" s="17" t="str">
        <x:v>MONTGOMERY</x:v>
      </x:c>
      <x:c r="L315" s="17" t="str"/>
      <x:c r="M315" s="17" t="str">
        <x:v>DEER TRAIL WATER DISTRICT LLC</x:v>
      </x:c>
      <x:c r="N315" s="17" t="str"/>
      <x:c r="O315" s="17" t="str">
        <x:v>Not established by registry; no active-status field</x:v>
      </x:c>
      <x:c r="P315" s="17"/>
      <x:c r="Q315" s="17" t="n">
        <x:v>1</x:v>
      </x:c>
      <x:c r="R315" s="18" t="d">
        <x:v>2026-10-07T00:00:00.000Z</x:v>
      </x:c>
      <x:c r="S315" s="18" t="d">
        <x:v>2026-10-30T00:00:00.000Z</x:v>
      </x:c>
      <x:c r="T315" s="17" t="str"/>
      <x:c r="U315" s="17" t="str"/>
      <x:c r="V315" s="17" t="str">
        <x:v>OWN01</x:v>
      </x:c>
      <x:c r="W315" s="17" t="str">
        <x:v>https://data.texas.gov/dataset/Public-Utility-Commission-of-Texas-Water-and-Sewer/auk8-env9</x:v>
      </x:c>
    </x:row>
    <x:row r="316" ht="46" customHeight="1">
      <x:c r="A316" s="17" t="str">
        <x:v>13287</x:v>
      </x:c>
      <x:c r="B316" s="17" t="str">
        <x:v>water</x:v>
      </x:c>
      <x:c r="C316" s="17" t="str">
        <x:v>SOLAR VILLAGE HOA</x:v>
      </x:c>
      <x:c r="D316" s="17" t="str">
        <x:v>Unresolved</x:v>
      </x:c>
      <x:c r="E316" s="17" t="str">
        <x:v>Not resolved to ultimate owner</x:v>
      </x:c>
      <x:c r="F316" s="17" t="str">
        <x:v>Unresolved</x:v>
      </x:c>
      <x:c r="G316" s="17" t="str"/>
      <x:c r="H316" s="17" t="str"/>
      <x:c r="I316" s="17" t="str">
        <x:v>No inference from legal name or responsible-party contact to beneficial ownership.</x:v>
      </x:c>
      <x:c r="J316" s="17" t="str">
        <x:v>KERR</x:v>
      </x:c>
      <x:c r="K316" s="17" t="str">
        <x:v>KERR</x:v>
      </x:c>
      <x:c r="L316" s="17" t="str"/>
      <x:c r="M316" s="17" t="str">
        <x:v>SOLAR VILLAGE HOMEOWNERS ASSOCIATION</x:v>
      </x:c>
      <x:c r="N316" s="17" t="str"/>
      <x:c r="O316" s="17" t="str">
        <x:v>Not established by registry; no active-status field</x:v>
      </x:c>
      <x:c r="P316" s="17"/>
      <x:c r="Q316" s="17" t="n">
        <x:v>1</x:v>
      </x:c>
      <x:c r="R316" s="18" t="d">
        <x:v>2026-10-07T00:00:00.000Z</x:v>
      </x:c>
      <x:c r="S316" s="18" t="d">
        <x:v>2026-10-30T00:00:00.000Z</x:v>
      </x:c>
      <x:c r="T316" s="17" t="str"/>
      <x:c r="U316" s="17" t="str"/>
      <x:c r="V316" s="17" t="str">
        <x:v>OWN01</x:v>
      </x:c>
      <x:c r="W316" s="17" t="str">
        <x:v>https://data.texas.gov/dataset/Public-Utility-Commission-of-Texas-Water-and-Sewer/auk8-env9</x:v>
      </x:c>
    </x:row>
    <x:row r="317" ht="46" customHeight="1">
      <x:c r="A317" s="17" t="str">
        <x:v>13290</x:v>
      </x:c>
      <x:c r="B317" s="17" t="str">
        <x:v>water</x:v>
      </x:c>
      <x:c r="C317" s="17" t="str">
        <x:v>CSWR- TEXAS UTILITY OPERATING COMPANY</x:v>
      </x:c>
      <x:c r="D317" s="17" t="str">
        <x:v>CSWR-Texas</x:v>
      </x:c>
      <x:c r="E317" s="17" t="str">
        <x:v>Documented platform match; see group caveats</x:v>
      </x:c>
      <x:c r="F317" s="17" t="str">
        <x:v>Private infrastructure/private-equity fund</x:v>
      </x:c>
      <x:c r="G317" s="17" t="str">
        <x:v>CSWR, LLC; Sciens Water-managed investment vehicles</x:v>
      </x:c>
      <x:c r="H317" s="17" t="str">
        <x:v>OWN01; OWN12; OWN13; OWN14</x:v>
      </x:c>
      <x:c r="I317" s="17" t="str">
        <x:v>Central States Water Resources, Inc. is described as a management company and affiliate, and should not automatically be treated as the legal parent. The Missouri filing is dated September 18, 2020, despite a misleading search-engine publication date; it is a party discovery motion, not a current commission ownership finding.</x:v>
      </x:c>
      <x:c r="J317" s="17" t="str">
        <x:v>ANGELINA, ARANSAS, AUSTIN, BURLESON, BURNET, CALHOUN, CAMP, DALLAS, DENTON, ELLIS, ERATH, GILLESPIE, GUADALUPE, HARRIS, HAYS, HIDALGO, HOOD, HUNT, JACKSON, KERR, LIMESTONE, LLANO, LUBBOCK, MCCULLOCH, MATAGORDA, MEDINA, MONTAGUE, MONTGOMERY, NAVARRO, ORANGE, PALO PINTO, PARKER, POLK, ROBERTSON, SABINE, SAN AUGUSTINE, TARRANT, TRAVIS, VICTORIA, WILSON, WISE, WOOD</x:v>
      </x:c>
      <x:c r="K317" s="17" t="str">
        <x:v>ARANSAS</x:v>
      </x:c>
      <x:c r="L317" s="17" t="str"/>
      <x:c r="M317" s="17" t="str">
        <x:v>CSWR- TEXAS UTILITY OPERATING COMPANY LLC</x:v>
      </x:c>
      <x:c r="N317" s="17" t="str">
        <x:v>CSWR</x:v>
      </x:c>
      <x:c r="O317" s="17" t="str">
        <x:v>Not established by registry; no active-status field</x:v>
      </x:c>
      <x:c r="P317" s="17"/>
      <x:c r="Q317" s="17" t="n">
        <x:v>1</x:v>
      </x:c>
      <x:c r="R317" s="18" t="d">
        <x:v>2026-10-07T00:00:00.000Z</x:v>
      </x:c>
      <x:c r="S317" s="18" t="d">
        <x:v>2026-10-30T00:00:00.000Z</x:v>
      </x:c>
      <x:c r="T317" s="17" t="str"/>
      <x:c r="U317" s="17" t="str"/>
      <x:c r="V317" s="17" t="str">
        <x:v>OWN01</x:v>
      </x:c>
      <x:c r="W317" s="17" t="str">
        <x:v>https://data.texas.gov/dataset/Public-Utility-Commission-of-Texas-Water-and-Sewer/auk8-env9</x:v>
      </x:c>
    </x:row>
    <x:row r="318" ht="46" customHeight="1">
      <x:c r="A318" s="17" t="str">
        <x:v>13293</x:v>
      </x:c>
      <x:c r="B318" s="17" t="str">
        <x:v>water</x:v>
      </x:c>
      <x:c r="C318" s="17" t="str">
        <x:v>MCRAE PARTNERS I LTD</x:v>
      </x:c>
      <x:c r="D318" s="17" t="str">
        <x:v>Unresolved</x:v>
      </x:c>
      <x:c r="E318" s="17" t="str">
        <x:v>Not resolved to ultimate owner</x:v>
      </x:c>
      <x:c r="F318" s="17" t="str">
        <x:v>Unresolved</x:v>
      </x:c>
      <x:c r="G318" s="17" t="str"/>
      <x:c r="H318" s="17" t="str"/>
      <x:c r="I318" s="17" t="str">
        <x:v>No inference from legal name or responsible-party contact to beneficial ownership.</x:v>
      </x:c>
      <x:c r="J318" s="17" t="str">
        <x:v>KERR</x:v>
      </x:c>
      <x:c r="K318" s="17" t="str">
        <x:v>KERR</x:v>
      </x:c>
      <x:c r="L318" s="17" t="str"/>
      <x:c r="M318" s="17" t="str">
        <x:v>MCRAE PARNTERS I LTD</x:v>
      </x:c>
      <x:c r="N318" s="17" t="str"/>
      <x:c r="O318" s="17" t="str">
        <x:v>Not established by registry; no active-status field</x:v>
      </x:c>
      <x:c r="P318" s="17"/>
      <x:c r="Q318" s="17" t="n">
        <x:v>1</x:v>
      </x:c>
      <x:c r="R318" s="18" t="d">
        <x:v>2026-10-07T00:00:00.000Z</x:v>
      </x:c>
      <x:c r="S318" s="18" t="d">
        <x:v>2026-10-30T00:00:00.000Z</x:v>
      </x:c>
      <x:c r="T318" s="17" t="str"/>
      <x:c r="U318" s="17" t="str"/>
      <x:c r="V318" s="17" t="str">
        <x:v>OWN01</x:v>
      </x:c>
      <x:c r="W318" s="17" t="str">
        <x:v>https://data.texas.gov/dataset/Public-Utility-Commission-of-Texas-Water-and-Sewer/auk8-env9</x:v>
      </x:c>
    </x:row>
    <x:row r="319" ht="46" customHeight="1">
      <x:c r="A319" s="17" t="str">
        <x:v>13295</x:v>
      </x:c>
      <x:c r="B319" s="17" t="str">
        <x:v>water</x:v>
      </x:c>
      <x:c r="C319" s="17" t="str">
        <x:v>DOS AGUAS</x:v>
      </x:c>
      <x:c r="D319" s="17" t="str">
        <x:v>Unresolved</x:v>
      </x:c>
      <x:c r="E319" s="17" t="str">
        <x:v>Not resolved to ultimate owner</x:v>
      </x:c>
      <x:c r="F319" s="17" t="str">
        <x:v>Unresolved</x:v>
      </x:c>
      <x:c r="G319" s="17" t="str"/>
      <x:c r="H319" s="17" t="str"/>
      <x:c r="I319" s="17" t="str">
        <x:v>No inference from legal name or responsible-party contact to beneficial ownership.</x:v>
      </x:c>
      <x:c r="J319" s="17" t="str">
        <x:v>MONTGOMERY, WALKER</x:v>
      </x:c>
      <x:c r="K319" s="17" t="str">
        <x:v>WALKER</x:v>
      </x:c>
      <x:c r="L319" s="17" t="str"/>
      <x:c r="M319" s="17" t="str">
        <x:v>DOS AGUAS LLC</x:v>
      </x:c>
      <x:c r="N319" s="17" t="str"/>
      <x:c r="O319" s="17" t="str">
        <x:v>Not established by registry; no active-status field</x:v>
      </x:c>
      <x:c r="P319" s="17"/>
      <x:c r="Q319" s="17" t="n">
        <x:v>1</x:v>
      </x:c>
      <x:c r="R319" s="18" t="d">
        <x:v>2026-10-07T00:00:00.000Z</x:v>
      </x:c>
      <x:c r="S319" s="18" t="d">
        <x:v>2026-10-30T00:00:00.000Z</x:v>
      </x:c>
      <x:c r="T319" s="17" t="str"/>
      <x:c r="U319" s="17" t="str"/>
      <x:c r="V319" s="17" t="str">
        <x:v>OWN01</x:v>
      </x:c>
      <x:c r="W319" s="17" t="str">
        <x:v>https://data.texas.gov/dataset/Public-Utility-Commission-of-Texas-Water-and-Sewer/auk8-env9</x:v>
      </x:c>
    </x:row>
    <x:row r="320" ht="46" customHeight="1">
      <x:c r="A320" s="17" t="str">
        <x:v>13296</x:v>
      </x:c>
      <x:c r="B320" s="17" t="str">
        <x:v>water</x:v>
      </x:c>
      <x:c r="C320" s="17" t="str">
        <x:v>WOOD ACRES PROPERTIES</x:v>
      </x:c>
      <x:c r="D320" s="17" t="str">
        <x:v>Unresolved</x:v>
      </x:c>
      <x:c r="E320" s="17" t="str">
        <x:v>Not resolved to ultimate owner</x:v>
      </x:c>
      <x:c r="F320" s="17" t="str">
        <x:v>Unresolved</x:v>
      </x:c>
      <x:c r="G320" s="17" t="str"/>
      <x:c r="H320" s="17" t="str"/>
      <x:c r="I320" s="17" t="str">
        <x:v>No inference from legal name or responsible-party contact to beneficial ownership.</x:v>
      </x:c>
      <x:c r="J320" s="17" t="str">
        <x:v>MONTGOMERY</x:v>
      </x:c>
      <x:c r="K320" s="17" t="str">
        <x:v>MONTGOMERY</x:v>
      </x:c>
      <x:c r="L320" s="17" t="str"/>
      <x:c r="M320" s="17" t="str">
        <x:v>WOOD ACRES PROPERTIES LLC</x:v>
      </x:c>
      <x:c r="N320" s="17" t="str"/>
      <x:c r="O320" s="17" t="str">
        <x:v>Not established by registry; no active-status field</x:v>
      </x:c>
      <x:c r="P320" s="17"/>
      <x:c r="Q320" s="17" t="n">
        <x:v>1</x:v>
      </x:c>
      <x:c r="R320" s="18" t="d">
        <x:v>2026-10-07T00:00:00.000Z</x:v>
      </x:c>
      <x:c r="S320" s="18" t="d">
        <x:v>2026-10-30T00:00:00.000Z</x:v>
      </x:c>
      <x:c r="T320" s="17" t="str"/>
      <x:c r="U320" s="17" t="str"/>
      <x:c r="V320" s="17" t="str">
        <x:v>OWN01</x:v>
      </x:c>
      <x:c r="W320" s="17" t="str">
        <x:v>https://data.texas.gov/dataset/Public-Utility-Commission-of-Texas-Water-and-Sewer/auk8-env9</x:v>
      </x:c>
    </x:row>
    <x:row r="321" ht="46" customHeight="1">
      <x:c r="A321" s="17" t="str">
        <x:v>13298</x:v>
      </x:c>
      <x:c r="B321" s="17" t="str">
        <x:v>water</x:v>
      </x:c>
      <x:c r="C321" s="17" t="str">
        <x:v>CPR WATER SUPPLY COMPANY LLC</x:v>
      </x:c>
      <x:c r="D321" s="17" t="str">
        <x:v>Unresolved</x:v>
      </x:c>
      <x:c r="E321" s="17" t="str">
        <x:v>Not resolved to ultimate owner</x:v>
      </x:c>
      <x:c r="F321" s="17" t="str">
        <x:v>Unresolved</x:v>
      </x:c>
      <x:c r="G321" s="17" t="str"/>
      <x:c r="H321" s="17" t="str"/>
      <x:c r="I321" s="17" t="str">
        <x:v>No inference from legal name or responsible-party contact to beneficial ownership.</x:v>
      </x:c>
      <x:c r="J321" s="17" t="str">
        <x:v>SMITH</x:v>
      </x:c>
      <x:c r="K321" s="17" t="str">
        <x:v>SMITH</x:v>
      </x:c>
      <x:c r="L321" s="17" t="str"/>
      <x:c r="M321" s="17" t="str">
        <x:v>CPR WATER SUPPLY COMPANY LLC</x:v>
      </x:c>
      <x:c r="N321" s="17" t="str"/>
      <x:c r="O321" s="17" t="str">
        <x:v>Not established by registry; no active-status field</x:v>
      </x:c>
      <x:c r="P321" s="17"/>
      <x:c r="Q321" s="17" t="n">
        <x:v>1</x:v>
      </x:c>
      <x:c r="R321" s="18" t="d">
        <x:v>2026-10-07T00:00:00.000Z</x:v>
      </x:c>
      <x:c r="S321" s="18" t="d">
        <x:v>2026-10-30T00:00:00.000Z</x:v>
      </x:c>
      <x:c r="T321" s="17" t="str"/>
      <x:c r="U321" s="17" t="str"/>
      <x:c r="V321" s="17" t="str">
        <x:v>OWN01</x:v>
      </x:c>
      <x:c r="W321" s="17" t="str">
        <x:v>https://data.texas.gov/dataset/Public-Utility-Commission-of-Texas-Water-and-Sewer/auk8-env9</x:v>
      </x:c>
    </x:row>
    <x:row r="322" ht="46" customHeight="1">
      <x:c r="A322" s="17" t="str">
        <x:v>13300</x:v>
      </x:c>
      <x:c r="B322" s="17" t="str">
        <x:v>water</x:v>
      </x:c>
      <x:c r="C322" s="17" t="str">
        <x:v>LIBERTY COUNTY UTILITIES</x:v>
      </x:c>
      <x:c r="D322" s="17" t="str">
        <x:v>Unresolved</x:v>
      </x:c>
      <x:c r="E322" s="17" t="str">
        <x:v>Not resolved to ultimate owner</x:v>
      </x:c>
      <x:c r="F322" s="17" t="str">
        <x:v>Unresolved</x:v>
      </x:c>
      <x:c r="G322" s="17" t="str"/>
      <x:c r="H322" s="17" t="str"/>
      <x:c r="I322" s="17" t="str">
        <x:v>No inference from legal name or responsible-party contact to beneficial ownership.</x:v>
      </x:c>
      <x:c r="J322" s="17" t="str">
        <x:v>LIBERTY</x:v>
      </x:c>
      <x:c r="K322" s="17" t="str">
        <x:v>LIBERTY</x:v>
      </x:c>
      <x:c r="L322" s="17" t="str"/>
      <x:c r="M322" s="17" t="str">
        <x:v>LIBERTY COUNTY UTILITIES LLC</x:v>
      </x:c>
      <x:c r="N322" s="17" t="str"/>
      <x:c r="O322" s="17" t="str">
        <x:v>Not established by registry; no active-status field</x:v>
      </x:c>
      <x:c r="P322" s="17"/>
      <x:c r="Q322" s="17" t="n">
        <x:v>1</x:v>
      </x:c>
      <x:c r="R322" s="18" t="d">
        <x:v>2026-10-07T00:00:00.000Z</x:v>
      </x:c>
      <x:c r="S322" s="18" t="d">
        <x:v>2026-10-30T00:00:00.000Z</x:v>
      </x:c>
      <x:c r="T322" s="17" t="str"/>
      <x:c r="U322" s="17" t="str"/>
      <x:c r="V322" s="17" t="str">
        <x:v>OWN01</x:v>
      </x:c>
      <x:c r="W322" s="17" t="str">
        <x:v>https://data.texas.gov/dataset/Public-Utility-Commission-of-Texas-Water-and-Sewer/auk8-env9</x:v>
      </x:c>
    </x:row>
    <x:row r="323" ht="46" customHeight="1">
      <x:c r="A323" s="17" t="str">
        <x:v>13303</x:v>
      </x:c>
      <x:c r="B323" s="17" t="str">
        <x:v>water</x:v>
      </x:c>
      <x:c r="C323" s="17" t="str">
        <x:v>BIG EASY AGUA</x:v>
      </x:c>
      <x:c r="D323" s="17" t="str">
        <x:v>Unresolved</x:v>
      </x:c>
      <x:c r="E323" s="17" t="str">
        <x:v>Not resolved to ultimate owner</x:v>
      </x:c>
      <x:c r="F323" s="17" t="str">
        <x:v>Unresolved</x:v>
      </x:c>
      <x:c r="G323" s="17" t="str"/>
      <x:c r="H323" s="17" t="str"/>
      <x:c r="I323" s="17" t="str">
        <x:v>No inference from legal name or responsible-party contact to beneficial ownership.</x:v>
      </x:c>
      <x:c r="J323" s="17" t="str">
        <x:v>COLORADO</x:v>
      </x:c>
      <x:c r="K323" s="17" t="str">
        <x:v>COLORADO</x:v>
      </x:c>
      <x:c r="L323" s="17" t="str"/>
      <x:c r="M323" s="17" t="str">
        <x:v>BIG EASY AGUA LLC</x:v>
      </x:c>
      <x:c r="N323" s="17" t="str"/>
      <x:c r="O323" s="17" t="str">
        <x:v>Not established by registry; no active-status field</x:v>
      </x:c>
      <x:c r="P323" s="17"/>
      <x:c r="Q323" s="17" t="n">
        <x:v>1</x:v>
      </x:c>
      <x:c r="R323" s="18" t="d">
        <x:v>2026-10-07T00:00:00.000Z</x:v>
      </x:c>
      <x:c r="S323" s="18" t="d">
        <x:v>2026-10-30T00:00:00.000Z</x:v>
      </x:c>
      <x:c r="T323" s="17" t="str"/>
      <x:c r="U323" s="17" t="str"/>
      <x:c r="V323" s="17" t="str">
        <x:v>OWN01</x:v>
      </x:c>
      <x:c r="W323" s="17" t="str">
        <x:v>https://data.texas.gov/dataset/Public-Utility-Commission-of-Texas-Water-and-Sewer/auk8-env9</x:v>
      </x:c>
    </x:row>
    <x:row r="324" ht="46" customHeight="1">
      <x:c r="A324" s="17" t="str">
        <x:v>13304</x:v>
      </x:c>
      <x:c r="B324" s="17" t="str">
        <x:v>water</x:v>
      </x:c>
      <x:c r="C324" s="17" t="str">
        <x:v>GIDEON WATER LLC</x:v>
      </x:c>
      <x:c r="D324" s="17" t="str">
        <x:v>Unresolved</x:v>
      </x:c>
      <x:c r="E324" s="17" t="str">
        <x:v>Not resolved to ultimate owner</x:v>
      </x:c>
      <x:c r="F324" s="17" t="str">
        <x:v>Unresolved</x:v>
      </x:c>
      <x:c r="G324" s="17" t="str"/>
      <x:c r="H324" s="17" t="str"/>
      <x:c r="I324" s="17" t="str">
        <x:v>No inference from legal name or responsible-party contact to beneficial ownership.</x:v>
      </x:c>
      <x:c r="J324" s="17" t="str">
        <x:v>MONTGOMERY</x:v>
      </x:c>
      <x:c r="K324" s="17" t="str">
        <x:v>MONTGOMERY</x:v>
      </x:c>
      <x:c r="L324" s="17" t="str"/>
      <x:c r="M324" s="17" t="str">
        <x:v>GIDEON WATER LLC</x:v>
      </x:c>
      <x:c r="N324" s="17" t="str"/>
      <x:c r="O324" s="17" t="str">
        <x:v>Not established by registry; no active-status field</x:v>
      </x:c>
      <x:c r="P324" s="17"/>
      <x:c r="Q324" s="17" t="n">
        <x:v>1</x:v>
      </x:c>
      <x:c r="R324" s="18" t="d">
        <x:v>2026-10-07T00:00:00.000Z</x:v>
      </x:c>
      <x:c r="S324" s="18" t="d">
        <x:v>2026-10-30T00:00:00.000Z</x:v>
      </x:c>
      <x:c r="T324" s="17" t="str"/>
      <x:c r="U324" s="17" t="str"/>
      <x:c r="V324" s="17" t="str">
        <x:v>OWN01</x:v>
      </x:c>
      <x:c r="W324" s="17" t="str">
        <x:v>https://data.texas.gov/dataset/Public-Utility-Commission-of-Texas-Water-and-Sewer/auk8-env9</x:v>
      </x:c>
    </x:row>
    <x:row r="325" ht="46" customHeight="1">
      <x:c r="A325" s="17" t="str">
        <x:v>13305</x:v>
      </x:c>
      <x:c r="B325" s="17" t="str">
        <x:v>water</x:v>
      </x:c>
      <x:c r="C325" s="17" t="str">
        <x:v>STONETOWN ROYAL COACH UTILITIES</x:v>
      </x:c>
      <x:c r="D325" s="17" t="str">
        <x:v>Unresolved</x:v>
      </x:c>
      <x:c r="E325" s="17" t="str">
        <x:v>Not resolved to ultimate owner</x:v>
      </x:c>
      <x:c r="F325" s="17" t="str">
        <x:v>Unresolved</x:v>
      </x:c>
      <x:c r="G325" s="17" t="str"/>
      <x:c r="H325" s="17" t="str"/>
      <x:c r="I325" s="17" t="str">
        <x:v>No inference from legal name or responsible-party contact to beneficial ownership.</x:v>
      </x:c>
      <x:c r="J325" s="17" t="str">
        <x:v>HARRIS</x:v>
      </x:c>
      <x:c r="K325" s="17" t="str">
        <x:v>HARRIS</x:v>
      </x:c>
      <x:c r="L325" s="17" t="str"/>
      <x:c r="M325" s="17" t="str">
        <x:v>STONETOWN ROYAL COACH UTILITIES LLC</x:v>
      </x:c>
      <x:c r="N325" s="17" t="str"/>
      <x:c r="O325" s="17" t="str">
        <x:v>Not established by registry; no active-status field</x:v>
      </x:c>
      <x:c r="P325" s="17"/>
      <x:c r="Q325" s="17" t="n">
        <x:v>1</x:v>
      </x:c>
      <x:c r="R325" s="18" t="d">
        <x:v>2026-10-07T00:00:00.000Z</x:v>
      </x:c>
      <x:c r="S325" s="18" t="d">
        <x:v>2026-10-30T00:00:00.000Z</x:v>
      </x:c>
      <x:c r="T325" s="17" t="str"/>
      <x:c r="U325" s="17" t="str"/>
      <x:c r="V325" s="17" t="str">
        <x:v>OWN01</x:v>
      </x:c>
      <x:c r="W325" s="17" t="str">
        <x:v>https://data.texas.gov/dataset/Public-Utility-Commission-of-Texas-Water-and-Sewer/auk8-env9</x:v>
      </x:c>
    </x:row>
    <x:row r="326" ht="46" customHeight="1">
      <x:c r="A326" s="17" t="str">
        <x:v>13306</x:v>
      </x:c>
      <x:c r="B326" s="17" t="str">
        <x:v>water</x:v>
      </x:c>
      <x:c r="C326" s="17" t="str">
        <x:v>STONETOWN SPRING OAKS UTILITIES</x:v>
      </x:c>
      <x:c r="D326" s="17" t="str">
        <x:v>Unresolved</x:v>
      </x:c>
      <x:c r="E326" s="17" t="str">
        <x:v>Not resolved to ultimate owner</x:v>
      </x:c>
      <x:c r="F326" s="17" t="str">
        <x:v>Unresolved</x:v>
      </x:c>
      <x:c r="G326" s="17" t="str"/>
      <x:c r="H326" s="17" t="str"/>
      <x:c r="I326" s="17" t="str">
        <x:v>No inference from legal name or responsible-party contact to beneficial ownership.</x:v>
      </x:c>
      <x:c r="J326" s="17" t="str">
        <x:v>HARRIS</x:v>
      </x:c>
      <x:c r="K326" s="17" t="str">
        <x:v>HARRIS</x:v>
      </x:c>
      <x:c r="L326" s="17" t="str"/>
      <x:c r="M326" s="17" t="str">
        <x:v>STONETOWN SPRING OAKS UTILITIES LLC</x:v>
      </x:c>
      <x:c r="N326" s="17" t="str"/>
      <x:c r="O326" s="17" t="str">
        <x:v>Not established by registry; no active-status field</x:v>
      </x:c>
      <x:c r="P326" s="17"/>
      <x:c r="Q326" s="17" t="n">
        <x:v>1</x:v>
      </x:c>
      <x:c r="R326" s="18" t="d">
        <x:v>2026-10-07T00:00:00.000Z</x:v>
      </x:c>
      <x:c r="S326" s="18" t="d">
        <x:v>2026-10-30T00:00:00.000Z</x:v>
      </x:c>
      <x:c r="T326" s="17" t="str"/>
      <x:c r="U326" s="17" t="str"/>
      <x:c r="V326" s="17" t="str">
        <x:v>OWN01</x:v>
      </x:c>
      <x:c r="W326" s="17" t="str">
        <x:v>https://data.texas.gov/dataset/Public-Utility-Commission-of-Texas-Water-and-Sewer/auk8-env9</x:v>
      </x:c>
    </x:row>
    <x:row r="327" ht="46" customHeight="1">
      <x:c r="A327" s="17" t="str">
        <x:v>13307</x:v>
      </x:c>
      <x:c r="B327" s="17" t="str">
        <x:v>water</x:v>
      </x:c>
      <x:c r="C327" s="17" t="str">
        <x:v>STONETOWN WINDFERN UTILITIES LLC</x:v>
      </x:c>
      <x:c r="D327" s="17" t="str">
        <x:v>Unresolved</x:v>
      </x:c>
      <x:c r="E327" s="17" t="str">
        <x:v>Not resolved to ultimate owner</x:v>
      </x:c>
      <x:c r="F327" s="17" t="str">
        <x:v>Unresolved</x:v>
      </x:c>
      <x:c r="G327" s="17" t="str"/>
      <x:c r="H327" s="17" t="str"/>
      <x:c r="I327" s="17" t="str">
        <x:v>No inference from legal name or responsible-party contact to beneficial ownership.</x:v>
      </x:c>
      <x:c r="J327" s="17" t="str">
        <x:v>HARRIS</x:v>
      </x:c>
      <x:c r="K327" s="17" t="str">
        <x:v>HARRIS</x:v>
      </x:c>
      <x:c r="L327" s="17" t="str"/>
      <x:c r="M327" s="17" t="str">
        <x:v>STONETOWN WINDFERN UTILITIES LLC</x:v>
      </x:c>
      <x:c r="N327" s="17" t="str"/>
      <x:c r="O327" s="17" t="str">
        <x:v>Not established by registry; no active-status field</x:v>
      </x:c>
      <x:c r="P327" s="17"/>
      <x:c r="Q327" s="17" t="n">
        <x:v>1</x:v>
      </x:c>
      <x:c r="R327" s="18" t="d">
        <x:v>2026-10-07T00:00:00.000Z</x:v>
      </x:c>
      <x:c r="S327" s="18" t="d">
        <x:v>2026-10-30T00:00:00.000Z</x:v>
      </x:c>
      <x:c r="T327" s="17" t="str"/>
      <x:c r="U327" s="17" t="str"/>
      <x:c r="V327" s="17" t="str">
        <x:v>OWN01</x:v>
      </x:c>
      <x:c r="W327" s="17" t="str">
        <x:v>https://data.texas.gov/dataset/Public-Utility-Commission-of-Texas-Water-and-Sewer/auk8-env9</x:v>
      </x:c>
    </x:row>
    <x:row r="328" ht="46" customHeight="1">
      <x:c r="A328" s="17" t="str">
        <x:v>13308</x:v>
      </x:c>
      <x:c r="B328" s="17" t="str">
        <x:v>water</x:v>
      </x:c>
      <x:c r="C328" s="17" t="str">
        <x:v>TFT UTILITIES</x:v>
      </x:c>
      <x:c r="D328" s="17" t="str">
        <x:v>Unresolved</x:v>
      </x:c>
      <x:c r="E328" s="17" t="str">
        <x:v>Not resolved to ultimate owner</x:v>
      </x:c>
      <x:c r="F328" s="17" t="str">
        <x:v>Unresolved</x:v>
      </x:c>
      <x:c r="G328" s="17" t="str"/>
      <x:c r="H328" s="17" t="str"/>
      <x:c r="I328" s="17" t="str">
        <x:v>No inference from legal name or responsible-party contact to beneficial ownership.</x:v>
      </x:c>
      <x:c r="J328" s="17" t="str">
        <x:v>COLORADO</x:v>
      </x:c>
      <x:c r="K328" s="17" t="str">
        <x:v>COLORADO</x:v>
      </x:c>
      <x:c r="L328" s="17" t="str"/>
      <x:c r="M328" s="17" t="str">
        <x:v>TFT UTILITIES LLC</x:v>
      </x:c>
      <x:c r="N328" s="17" t="str"/>
      <x:c r="O328" s="17" t="str">
        <x:v>Not established by registry; no active-status field</x:v>
      </x:c>
      <x:c r="P328" s="17"/>
      <x:c r="Q328" s="17" t="n">
        <x:v>1</x:v>
      </x:c>
      <x:c r="R328" s="18" t="d">
        <x:v>2026-10-07T00:00:00.000Z</x:v>
      </x:c>
      <x:c r="S328" s="18" t="d">
        <x:v>2026-10-30T00:00:00.000Z</x:v>
      </x:c>
      <x:c r="T328" s="17" t="str"/>
      <x:c r="U328" s="17" t="str"/>
      <x:c r="V328" s="17" t="str">
        <x:v>OWN01</x:v>
      </x:c>
      <x:c r="W328" s="17" t="str">
        <x:v>https://data.texas.gov/dataset/Public-Utility-Commission-of-Texas-Water-and-Sewer/auk8-env9</x:v>
      </x:c>
    </x:row>
    <x:row r="329" ht="46" customHeight="1">
      <x:c r="A329" s="17" t="str">
        <x:v>13309</x:v>
      </x:c>
      <x:c r="B329" s="17" t="str">
        <x:v>water</x:v>
      </x:c>
      <x:c r="C329" s="17" t="str">
        <x:v>HYDROTEX</x:v>
      </x:c>
      <x:c r="D329" s="17" t="str">
        <x:v>Unresolved</x:v>
      </x:c>
      <x:c r="E329" s="17" t="str">
        <x:v>Not resolved to ultimate owner</x:v>
      </x:c>
      <x:c r="F329" s="17" t="str">
        <x:v>Unresolved</x:v>
      </x:c>
      <x:c r="G329" s="17" t="str"/>
      <x:c r="H329" s="17" t="str"/>
      <x:c r="I329" s="17" t="str">
        <x:v>No inference from legal name or responsible-party contact to beneficial ownership.</x:v>
      </x:c>
      <x:c r="J329" s="17" t="str">
        <x:v>LIBERTY</x:v>
      </x:c>
      <x:c r="K329" s="17" t="str">
        <x:v>LIBERTY</x:v>
      </x:c>
      <x:c r="L329" s="17" t="str"/>
      <x:c r="M329" s="17" t="str">
        <x:v>HYDROTEX LLC</x:v>
      </x:c>
      <x:c r="N329" s="17" t="str"/>
      <x:c r="O329" s="17" t="str">
        <x:v>Not established by registry; no active-status field</x:v>
      </x:c>
      <x:c r="P329" s="17"/>
      <x:c r="Q329" s="17" t="n">
        <x:v>1</x:v>
      </x:c>
      <x:c r="R329" s="18" t="d">
        <x:v>2026-10-07T00:00:00.000Z</x:v>
      </x:c>
      <x:c r="S329" s="18" t="d">
        <x:v>2026-10-30T00:00:00.000Z</x:v>
      </x:c>
      <x:c r="T329" s="17" t="str"/>
      <x:c r="U329" s="17" t="str"/>
      <x:c r="V329" s="17" t="str">
        <x:v>OWN01</x:v>
      </x:c>
      <x:c r="W329" s="17" t="str">
        <x:v>https://data.texas.gov/dataset/Public-Utility-Commission-of-Texas-Water-and-Sewer/auk8-env9</x:v>
      </x:c>
    </x:row>
    <x:row r="330" ht="46" customHeight="1">
      <x:c r="A330" s="17" t="str">
        <x:v>13314</x:v>
      </x:c>
      <x:c r="B330" s="17" t="str">
        <x:v>water</x:v>
      </x:c>
      <x:c r="C330" s="17" t="str">
        <x:v>EMERALD HILLS WATER</x:v>
      </x:c>
      <x:c r="D330" s="17" t="str">
        <x:v>Unresolved</x:v>
      </x:c>
      <x:c r="E330" s="17" t="str">
        <x:v>Not resolved to ultimate owner</x:v>
      </x:c>
      <x:c r="F330" s="17" t="str">
        <x:v>Unresolved</x:v>
      </x:c>
      <x:c r="G330" s="17" t="str"/>
      <x:c r="H330" s="17" t="str"/>
      <x:c r="I330" s="17" t="str">
        <x:v>No inference from legal name or responsible-party contact to beneficial ownership.</x:v>
      </x:c>
      <x:c r="J330" s="17" t="str">
        <x:v>SAN PATRICIO</x:v>
      </x:c>
      <x:c r="K330" s="17" t="str">
        <x:v>SAN PATRICIO</x:v>
      </x:c>
      <x:c r="L330" s="17" t="str"/>
      <x:c r="M330" s="17" t="str">
        <x:v>EMERLAD HILLS WATER</x:v>
      </x:c>
      <x:c r="N330" s="17" t="str"/>
      <x:c r="O330" s="17" t="str">
        <x:v>Not established by registry; no active-status field</x:v>
      </x:c>
      <x:c r="P330" s="17"/>
      <x:c r="Q330" s="17" t="n">
        <x:v>1</x:v>
      </x:c>
      <x:c r="R330" s="18" t="d">
        <x:v>2026-10-07T00:00:00.000Z</x:v>
      </x:c>
      <x:c r="S330" s="18" t="d">
        <x:v>2026-10-30T00:00:00.000Z</x:v>
      </x:c>
      <x:c r="T330" s="17" t="str"/>
      <x:c r="U330" s="17" t="str"/>
      <x:c r="V330" s="17" t="str">
        <x:v>OWN01</x:v>
      </x:c>
      <x:c r="W330" s="17" t="str">
        <x:v>https://data.texas.gov/dataset/Public-Utility-Commission-of-Texas-Water-and-Sewer/auk8-env9</x:v>
      </x:c>
    </x:row>
    <x:row r="331" ht="46" customHeight="1">
      <x:c r="A331" s="17" t="str">
        <x:v>13317</x:v>
      </x:c>
      <x:c r="B331" s="17" t="str">
        <x:v>water</x:v>
      </x:c>
      <x:c r="C331" s="17" t="str">
        <x:v>MCC UTILITIES</x:v>
      </x:c>
      <x:c r="D331" s="17" t="str">
        <x:v>Unresolved</x:v>
      </x:c>
      <x:c r="E331" s="17" t="str">
        <x:v>Not resolved to ultimate owner</x:v>
      </x:c>
      <x:c r="F331" s="17" t="str">
        <x:v>Unresolved</x:v>
      </x:c>
      <x:c r="G331" s="17" t="str"/>
      <x:c r="H331" s="17" t="str"/>
      <x:c r="I331" s="17" t="str">
        <x:v>No inference from legal name or responsible-party contact to beneficial ownership.</x:v>
      </x:c>
      <x:c r="J331" s="17" t="str">
        <x:v>HARRIS</x:v>
      </x:c>
      <x:c r="K331" s="17" t="str">
        <x:v>HARRIS</x:v>
      </x:c>
      <x:c r="L331" s="17" t="str"/>
      <x:c r="M331" s="17" t="str">
        <x:v>MCC UTILITIES INC</x:v>
      </x:c>
      <x:c r="N331" s="17" t="str"/>
      <x:c r="O331" s="17" t="str">
        <x:v>Not established by registry; no active-status field</x:v>
      </x:c>
      <x:c r="P331" s="17"/>
      <x:c r="Q331" s="17" t="n">
        <x:v>1</x:v>
      </x:c>
      <x:c r="R331" s="18" t="d">
        <x:v>2026-10-07T00:00:00.000Z</x:v>
      </x:c>
      <x:c r="S331" s="18" t="d">
        <x:v>2026-10-30T00:00:00.000Z</x:v>
      </x:c>
      <x:c r="T331" s="17" t="str"/>
      <x:c r="U331" s="17" t="str"/>
      <x:c r="V331" s="17" t="str">
        <x:v>OWN01</x:v>
      </x:c>
      <x:c r="W331" s="17" t="str">
        <x:v>https://data.texas.gov/dataset/Public-Utility-Commission-of-Texas-Water-and-Sewer/auk8-env9</x:v>
      </x:c>
    </x:row>
    <x:row r="332" ht="46" customHeight="1">
      <x:c r="A332" s="17" t="str">
        <x:v>13318</x:v>
      </x:c>
      <x:c r="B332" s="17" t="str">
        <x:v>water</x:v>
      </x:c>
      <x:c r="C332" s="17" t="str">
        <x:v>NEW WATER SYSTEMS</x:v>
      </x:c>
      <x:c r="D332" s="17" t="str">
        <x:v>Unresolved</x:v>
      </x:c>
      <x:c r="E332" s="17" t="str">
        <x:v>Not resolved to ultimate owner</x:v>
      </x:c>
      <x:c r="F332" s="17" t="str">
        <x:v>Unresolved</x:v>
      </x:c>
      <x:c r="G332" s="17" t="str"/>
      <x:c r="H332" s="17" t="str"/>
      <x:c r="I332" s="17" t="str">
        <x:v>No inference from legal name or responsible-party contact to beneficial ownership.</x:v>
      </x:c>
      <x:c r="J332" s="17" t="str">
        <x:v>FRIO</x:v>
      </x:c>
      <x:c r="K332" s="17" t="str">
        <x:v>FRIO</x:v>
      </x:c>
      <x:c r="L332" s="17" t="str"/>
      <x:c r="M332" s="17" t="str">
        <x:v>NEW WATER SYSTEMS INC</x:v>
      </x:c>
      <x:c r="N332" s="17" t="str"/>
      <x:c r="O332" s="17" t="str">
        <x:v>Not established by registry; no active-status field</x:v>
      </x:c>
      <x:c r="P332" s="17"/>
      <x:c r="Q332" s="17" t="n">
        <x:v>1</x:v>
      </x:c>
      <x:c r="R332" s="18" t="d">
        <x:v>2026-10-07T00:00:00.000Z</x:v>
      </x:c>
      <x:c r="S332" s="18" t="d">
        <x:v>2026-10-30T00:00:00.000Z</x:v>
      </x:c>
      <x:c r="T332" s="17" t="str"/>
      <x:c r="U332" s="17" t="str"/>
      <x:c r="V332" s="17" t="str">
        <x:v>OWN01</x:v>
      </x:c>
      <x:c r="W332" s="17" t="str">
        <x:v>https://data.texas.gov/dataset/Public-Utility-Commission-of-Texas-Water-and-Sewer/auk8-env9</x:v>
      </x:c>
    </x:row>
    <x:row r="333" ht="46" customHeight="1">
      <x:c r="A333" s="17" t="str">
        <x:v>13320</x:v>
      </x:c>
      <x:c r="B333" s="17" t="str">
        <x:v>water</x:v>
      </x:c>
      <x:c r="C333" s="17" t="str">
        <x:v>CAMINO REAL UTILITY COMPANY</x:v>
      </x:c>
      <x:c r="D333" s="17" t="str">
        <x:v>Texas Water Service / BVRT</x:v>
      </x:c>
      <x:c r="E333" s="17" t="str">
        <x:v>Documented platform match; see group caveats</x:v>
      </x:c>
      <x:c r="F333" s="17" t="str">
        <x:v>Publicly traded group controlling a joint venture; a minority partner remains</x:v>
      </x:c>
      <x:c r="G333" s="17" t="str">
        <x:v>California Water Service Group via TWSC, Inc.</x:v>
      </x:c>
      <x:c r="H333" s="17" t="str">
        <x:v>OWN01; OWN23; OWN24; OWN25</x:v>
      </x:c>
      <x:c r="I333"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333" s="17" t="str">
        <x:v>CALDWELL</x:v>
      </x:c>
      <x:c r="K333" s="17" t="str">
        <x:v>CALDWELL</x:v>
      </x:c>
      <x:c r="L333" s="17" t="str"/>
      <x:c r="M333" s="17" t="str">
        <x:v>CAMINO REAL UTILITY COMPANY LLC</x:v>
      </x:c>
      <x:c r="N333" s="17" t="str">
        <x:v>CWT</x:v>
      </x:c>
      <x:c r="O333" s="17" t="str">
        <x:v>Not established by registry; no active-status field</x:v>
      </x:c>
      <x:c r="P333" s="17"/>
      <x:c r="Q333" s="17" t="n">
        <x:v>1</x:v>
      </x:c>
      <x:c r="R333" s="18" t="d">
        <x:v>2026-10-07T00:00:00.000Z</x:v>
      </x:c>
      <x:c r="S333" s="18" t="d">
        <x:v>2026-10-30T00:00:00.000Z</x:v>
      </x:c>
      <x:c r="T333" s="17" t="str"/>
      <x:c r="U333" s="17" t="str"/>
      <x:c r="V333" s="17" t="str">
        <x:v>OWN01</x:v>
      </x:c>
      <x:c r="W333" s="17" t="str">
        <x:v>https://data.texas.gov/dataset/Public-Utility-Commission-of-Texas-Water-and-Sewer/auk8-env9</x:v>
      </x:c>
    </x:row>
    <x:row r="334" ht="46" customHeight="1">
      <x:c r="A334" s="17" t="str">
        <x:v>13324</x:v>
      </x:c>
      <x:c r="B334" s="17" t="str">
        <x:v>water</x:v>
      </x:c>
      <x:c r="C334" s="17" t="str">
        <x:v>LIGHTHOUSE DISTRICT</x:v>
      </x:c>
      <x:c r="D334" s="17" t="str">
        <x:v>Unresolved</x:v>
      </x:c>
      <x:c r="E334" s="17" t="str">
        <x:v>Not resolved to ultimate owner</x:v>
      </x:c>
      <x:c r="F334" s="17" t="str">
        <x:v>Unresolved</x:v>
      </x:c>
      <x:c r="G334" s="17" t="str"/>
      <x:c r="H334" s="17" t="str"/>
      <x:c r="I334" s="17" t="str">
        <x:v>No inference from legal name or responsible-party contact to beneficial ownership.</x:v>
      </x:c>
      <x:c r="J334" s="17" t="str">
        <x:v>RANDALL</x:v>
      </x:c>
      <x:c r="K334" s="17" t="str">
        <x:v>RANDALL</x:v>
      </x:c>
      <x:c r="L334" s="17" t="str"/>
      <x:c r="M334" s="17" t="str">
        <x:v>LIGHTHOUSE DISTRICT LLC</x:v>
      </x:c>
      <x:c r="N334" s="17" t="str"/>
      <x:c r="O334" s="17" t="str">
        <x:v>Not established by registry; no active-status field</x:v>
      </x:c>
      <x:c r="P334" s="17"/>
      <x:c r="Q334" s="17" t="n">
        <x:v>1</x:v>
      </x:c>
      <x:c r="R334" s="18" t="d">
        <x:v>2026-10-07T00:00:00.000Z</x:v>
      </x:c>
      <x:c r="S334" s="18" t="d">
        <x:v>2026-10-30T00:00:00.000Z</x:v>
      </x:c>
      <x:c r="T334" s="17" t="str"/>
      <x:c r="U334" s="17" t="str"/>
      <x:c r="V334" s="17" t="str">
        <x:v>OWN01</x:v>
      </x:c>
      <x:c r="W334" s="17" t="str">
        <x:v>https://data.texas.gov/dataset/Public-Utility-Commission-of-Texas-Water-and-Sewer/auk8-env9</x:v>
      </x:c>
    </x:row>
    <x:row r="335" ht="46" customHeight="1">
      <x:c r="A335" s="17" t="str">
        <x:v>13327</x:v>
      </x:c>
      <x:c r="B335" s="17" t="str">
        <x:v>water</x:v>
      </x:c>
      <x:c r="C335" s="17" t="str">
        <x:v>AMARILLO WATER COMPANY</x:v>
      </x:c>
      <x:c r="D335" s="17" t="str">
        <x:v>Unresolved</x:v>
      </x:c>
      <x:c r="E335" s="17" t="str">
        <x:v>Not resolved to ultimate owner</x:v>
      </x:c>
      <x:c r="F335" s="17" t="str">
        <x:v>Unresolved</x:v>
      </x:c>
      <x:c r="G335" s="17" t="str"/>
      <x:c r="H335" s="17" t="str"/>
      <x:c r="I335" s="17" t="str">
        <x:v>No inference from legal name or responsible-party contact to beneficial ownership.</x:v>
      </x:c>
      <x:c r="J335" s="17" t="str">
        <x:v>RANDALL</x:v>
      </x:c>
      <x:c r="K335" s="17" t="str">
        <x:v>RANDALL</x:v>
      </x:c>
      <x:c r="L335" s="17" t="str"/>
      <x:c r="M335" s="17" t="str">
        <x:v>AMARILLO WATER COMPANY LLC</x:v>
      </x:c>
      <x:c r="N335" s="17" t="str"/>
      <x:c r="O335" s="17" t="str">
        <x:v>Not established by registry; no active-status field</x:v>
      </x:c>
      <x:c r="P335" s="17"/>
      <x:c r="Q335" s="17" t="n">
        <x:v>1</x:v>
      </x:c>
      <x:c r="R335" s="18" t="d">
        <x:v>2026-10-07T00:00:00.000Z</x:v>
      </x:c>
      <x:c r="S335" s="18" t="d">
        <x:v>2026-10-30T00:00:00.000Z</x:v>
      </x:c>
      <x:c r="T335" s="17" t="str"/>
      <x:c r="U335" s="17" t="str"/>
      <x:c r="V335" s="17" t="str">
        <x:v>OWN01</x:v>
      </x:c>
      <x:c r="W335" s="17" t="str">
        <x:v>https://data.texas.gov/dataset/Public-Utility-Commission-of-Texas-Water-and-Sewer/auk8-env9</x:v>
      </x:c>
    </x:row>
    <x:row r="336" ht="46" customHeight="1">
      <x:c r="A336" s="17" t="str">
        <x:v>13328</x:v>
      </x:c>
      <x:c r="B336" s="17" t="str">
        <x:v>water</x:v>
      </x:c>
      <x:c r="C336" s="17" t="str">
        <x:v>ALEDO HEIGHTS WATER</x:v>
      </x:c>
      <x:c r="D336" s="17" t="str">
        <x:v>Unresolved</x:v>
      </x:c>
      <x:c r="E336" s="17" t="str">
        <x:v>Not resolved to ultimate owner</x:v>
      </x:c>
      <x:c r="F336" s="17" t="str">
        <x:v>Unresolved</x:v>
      </x:c>
      <x:c r="G336" s="17" t="str"/>
      <x:c r="H336" s="17" t="str"/>
      <x:c r="I336" s="17" t="str">
        <x:v>No inference from legal name or responsible-party contact to beneficial ownership.</x:v>
      </x:c>
      <x:c r="J336" s="17" t="str">
        <x:v>PARKER</x:v>
      </x:c>
      <x:c r="K336" s="17" t="str">
        <x:v>PARKER</x:v>
      </x:c>
      <x:c r="L336" s="17" t="str"/>
      <x:c r="M336" s="17" t="str">
        <x:v>ALEDO HEIGHTS WATER LLC</x:v>
      </x:c>
      <x:c r="N336" s="17" t="str"/>
      <x:c r="O336" s="17" t="str">
        <x:v>Not established by registry; no active-status field</x:v>
      </x:c>
      <x:c r="P336" s="17"/>
      <x:c r="Q336" s="17" t="n">
        <x:v>1</x:v>
      </x:c>
      <x:c r="R336" s="18" t="d">
        <x:v>2026-10-07T00:00:00.000Z</x:v>
      </x:c>
      <x:c r="S336" s="18" t="d">
        <x:v>2026-10-30T00:00:00.000Z</x:v>
      </x:c>
      <x:c r="T336" s="17" t="str"/>
      <x:c r="U336" s="17" t="str"/>
      <x:c r="V336" s="17" t="str">
        <x:v>OWN01</x:v>
      </x:c>
      <x:c r="W336" s="17" t="str">
        <x:v>https://data.texas.gov/dataset/Public-Utility-Commission-of-Texas-Water-and-Sewer/auk8-env9</x:v>
      </x:c>
    </x:row>
    <x:row r="337" ht="46" customHeight="1">
      <x:c r="A337" s="17" t="str">
        <x:v>13329</x:v>
      </x:c>
      <x:c r="B337" s="17" t="str">
        <x:v>water</x:v>
      </x:c>
      <x:c r="C337" s="17" t="str">
        <x:v>EICHHOLZ WATER SERVICES</x:v>
      </x:c>
      <x:c r="D337" s="17" t="str">
        <x:v>Unresolved</x:v>
      </x:c>
      <x:c r="E337" s="17" t="str">
        <x:v>Not resolved to ultimate owner</x:v>
      </x:c>
      <x:c r="F337" s="17" t="str">
        <x:v>Unresolved</x:v>
      </x:c>
      <x:c r="G337" s="17" t="str"/>
      <x:c r="H337" s="17" t="str"/>
      <x:c r="I337" s="17" t="str">
        <x:v>No inference from legal name or responsible-party contact to beneficial ownership.</x:v>
      </x:c>
      <x:c r="J337" s="17" t="str">
        <x:v>KENDALL</x:v>
      </x:c>
      <x:c r="K337" s="17" t="str">
        <x:v>KENDALL</x:v>
      </x:c>
      <x:c r="L337" s="17" t="str"/>
      <x:c r="M337" s="17" t="str">
        <x:v>EICHHOLZ WATER SERVICES LLC</x:v>
      </x:c>
      <x:c r="N337" s="17" t="str"/>
      <x:c r="O337" s="17" t="str">
        <x:v>Not established by registry; no active-status field</x:v>
      </x:c>
      <x:c r="P337" s="17"/>
      <x:c r="Q337" s="17" t="n">
        <x:v>1</x:v>
      </x:c>
      <x:c r="R337" s="18" t="d">
        <x:v>2026-10-07T00:00:00.000Z</x:v>
      </x:c>
      <x:c r="S337" s="18" t="d">
        <x:v>2026-10-30T00:00:00.000Z</x:v>
      </x:c>
      <x:c r="T337" s="17" t="str"/>
      <x:c r="U337" s="17" t="str"/>
      <x:c r="V337" s="17" t="str">
        <x:v>OWN01</x:v>
      </x:c>
      <x:c r="W337" s="17" t="str">
        <x:v>https://data.texas.gov/dataset/Public-Utility-Commission-of-Texas-Water-and-Sewer/auk8-env9</x:v>
      </x:c>
    </x:row>
    <x:row r="338" ht="46" customHeight="1">
      <x:c r="A338" s="17" t="str">
        <x:v>20044</x:v>
      </x:c>
      <x:c r="B338" s="17" t="str">
        <x:v>sewer</x:v>
      </x:c>
      <x:c r="C338" s="17" t="str">
        <x:v>WILDWOOD POA</x:v>
      </x:c>
      <x:c r="D338" s="17" t="str">
        <x:v>Unresolved</x:v>
      </x:c>
      <x:c r="E338" s="17" t="str">
        <x:v>Not resolved to ultimate owner</x:v>
      </x:c>
      <x:c r="F338" s="17" t="str">
        <x:v>Unresolved</x:v>
      </x:c>
      <x:c r="G338" s="17" t="str"/>
      <x:c r="H338" s="17" t="str"/>
      <x:c r="I338" s="17" t="str">
        <x:v>No inference from legal name or responsible-party contact to beneficial ownership.</x:v>
      </x:c>
      <x:c r="J338" s="17" t="str">
        <x:v>HARDIN, TYLER</x:v>
      </x:c>
      <x:c r="K338" s="17" t="str">
        <x:v>HARDIN</x:v>
      </x:c>
      <x:c r="L338" s="17" t="str"/>
      <x:c r="M338" s="17" t="str">
        <x:v>WILDWOOD PROPERTY OWNERS ASSOCIATION</x:v>
      </x:c>
      <x:c r="N338" s="17" t="str"/>
      <x:c r="O338" s="17" t="str">
        <x:v>Not established by registry; no active-status field</x:v>
      </x:c>
      <x:c r="P338" s="17"/>
      <x:c r="Q338" s="17" t="n">
        <x:v>1</x:v>
      </x:c>
      <x:c r="R338" s="18" t="d">
        <x:v>2026-10-07T00:00:00.000Z</x:v>
      </x:c>
      <x:c r="S338" s="18" t="d">
        <x:v>2026-10-30T00:00:00.000Z</x:v>
      </x:c>
      <x:c r="T338" s="17" t="str"/>
      <x:c r="U338" s="17" t="str"/>
      <x:c r="V338" s="17" t="str">
        <x:v>OWN01</x:v>
      </x:c>
      <x:c r="W338" s="17" t="str">
        <x:v>https://data.texas.gov/dataset/Public-Utility-Commission-of-Texas-Water-and-Sewer/auk8-env9</x:v>
      </x:c>
    </x:row>
    <x:row r="339" ht="46" customHeight="1">
      <x:c r="A339" s="17" t="str">
        <x:v>20197</x:v>
      </x:c>
      <x:c r="B339" s="17" t="str">
        <x:v>sewer</x:v>
      </x:c>
      <x:c r="C339" s="17" t="str">
        <x:v>COMMUNITY UTILITY</x:v>
      </x:c>
      <x:c r="D339" s="17" t="str">
        <x:v>Unresolved</x:v>
      </x:c>
      <x:c r="E339" s="17" t="str">
        <x:v>Not resolved to ultimate owner</x:v>
      </x:c>
      <x:c r="F339" s="17" t="str">
        <x:v>Unresolved</x:v>
      </x:c>
      <x:c r="G339" s="17" t="str"/>
      <x:c r="H339" s="17" t="str"/>
      <x:c r="I339" s="17" t="str">
        <x:v>No inference from legal name or responsible-party contact to beneficial ownership.</x:v>
      </x:c>
      <x:c r="J339" s="17" t="str">
        <x:v>HARRIS, MONTGOMERY</x:v>
      </x:c>
      <x:c r="K339" s="17" t="str">
        <x:v>HARRIS</x:v>
      </x:c>
      <x:c r="L339" s="17" t="str"/>
      <x:c r="M339" s="17" t="str"/>
      <x:c r="N339" s="17" t="str"/>
      <x:c r="O339" s="17" t="str">
        <x:v>Not established by registry; no active-status field</x:v>
      </x:c>
      <x:c r="P339" s="17"/>
      <x:c r="Q339" s="17" t="n">
        <x:v>1</x:v>
      </x:c>
      <x:c r="R339" s="18" t="d">
        <x:v>2026-10-07T00:00:00.000Z</x:v>
      </x:c>
      <x:c r="S339" s="18" t="d">
        <x:v>2026-10-30T00:00:00.000Z</x:v>
      </x:c>
      <x:c r="T339" s="17" t="str"/>
      <x:c r="U339" s="17" t="str"/>
      <x:c r="V339" s="17" t="str">
        <x:v>OWN01</x:v>
      </x:c>
      <x:c r="W339" s="17" t="str">
        <x:v>https://data.texas.gov/dataset/Public-Utility-Commission-of-Texas-Water-and-Sewer/auk8-env9</x:v>
      </x:c>
    </x:row>
    <x:row r="340" ht="46" customHeight="1">
      <x:c r="A340" s="17" t="str">
        <x:v>20366</x:v>
      </x:c>
      <x:c r="B340" s="17" t="str">
        <x:v>sewer</x:v>
      </x:c>
      <x:c r="C340" s="17" t="str">
        <x:v>NERRO SUPPLY LLC</x:v>
      </x:c>
      <x:c r="D340" s="17" t="str">
        <x:v>Unresolved</x:v>
      </x:c>
      <x:c r="E340" s="17" t="str">
        <x:v>Not resolved to ultimate owner</x:v>
      </x:c>
      <x:c r="F340" s="17" t="str">
        <x:v>Unresolved</x:v>
      </x:c>
      <x:c r="G340" s="17" t="str"/>
      <x:c r="H340" s="17" t="str"/>
      <x:c r="I340" s="17" t="str">
        <x:v>No inference from legal name or responsible-party contact to beneficial ownership.</x:v>
      </x:c>
      <x:c r="J340" s="17" t="str">
        <x:v>CHAMBERS, HARRIS, MONTGOMERY, WALKER</x:v>
      </x:c>
      <x:c r="K340" s="17" t="str">
        <x:v>MONTGOMERY</x:v>
      </x:c>
      <x:c r="L340" s="17" t="str"/>
      <x:c r="M340" s="17" t="str">
        <x:v>NERRO SUPPLY LLC</x:v>
      </x:c>
      <x:c r="N340" s="17" t="str"/>
      <x:c r="O340" s="17" t="str">
        <x:v>Not established by registry; no active-status field</x:v>
      </x:c>
      <x:c r="P340" s="17"/>
      <x:c r="Q340" s="17" t="n">
        <x:v>1</x:v>
      </x:c>
      <x:c r="R340" s="18" t="d">
        <x:v>2026-10-07T00:00:00.000Z</x:v>
      </x:c>
      <x:c r="S340" s="18" t="d">
        <x:v>2026-10-30T00:00:00.000Z</x:v>
      </x:c>
      <x:c r="T340" s="17" t="str"/>
      <x:c r="U340" s="17" t="str"/>
      <x:c r="V340" s="17" t="str">
        <x:v>OWN01</x:v>
      </x:c>
      <x:c r="W340" s="17" t="str">
        <x:v>https://data.texas.gov/dataset/Public-Utility-Commission-of-Texas-Water-and-Sewer/auk8-env9</x:v>
      </x:c>
    </x:row>
    <x:row r="341" ht="46" customHeight="1">
      <x:c r="A341" s="17" t="str">
        <x:v>20453</x:v>
      </x:c>
      <x:c r="B341" s="17" t="str">
        <x:v>sewer</x:v>
      </x:c>
      <x:c r="C341" s="17" t="str">
        <x:v>AQUA UTILITIES INC</x:v>
      </x:c>
      <x:c r="D341" s="17" t="str">
        <x:v>Aqua Texas</x:v>
      </x:c>
      <x:c r="E341" s="17" t="str">
        <x:v>Documented platform match; see group caveats</x:v>
      </x:c>
      <x:c r="F341" s="17" t="str">
        <x:v>Publicly traded holding company; dispersed shareholders</x:v>
      </x:c>
      <x:c r="G341" s="17" t="str">
        <x:v>Essential Utilities, Inc.</x:v>
      </x:c>
      <x:c r="H341" s="17" t="str">
        <x:v>OWN01; OWN09; OWN10; OWN11; OWN36</x:v>
      </x:c>
      <x:c r="I341"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341" s="17" t="str">
        <x:v>BURNET, HAYS, TRAVIS, VICTORIA</x:v>
      </x:c>
      <x:c r="K341" s="17" t="str">
        <x:v>TRAVIS</x:v>
      </x:c>
      <x:c r="L341" s="17" t="str"/>
      <x:c r="M341" s="17" t="str">
        <x:v>AQUA UTILITIES INC</x:v>
      </x:c>
      <x:c r="N341" s="17" t="str">
        <x:v>ESSENTIAL</x:v>
      </x:c>
      <x:c r="O341" s="17" t="str">
        <x:v>Not established by registry; no active-status field</x:v>
      </x:c>
      <x:c r="P341" s="17"/>
      <x:c r="Q341" s="17" t="n">
        <x:v>1</x:v>
      </x:c>
      <x:c r="R341" s="18" t="d">
        <x:v>2026-10-07T00:00:00.000Z</x:v>
      </x:c>
      <x:c r="S341" s="18" t="d">
        <x:v>2026-10-30T00:00:00.000Z</x:v>
      </x:c>
      <x:c r="T341" s="17" t="str"/>
      <x:c r="U341" s="17" t="str"/>
      <x:c r="V341" s="17" t="str">
        <x:v>OWN01</x:v>
      </x:c>
      <x:c r="W341" s="17" t="str">
        <x:v>https://data.texas.gov/dataset/Public-Utility-Commission-of-Texas-Water-and-Sewer/auk8-env9</x:v>
      </x:c>
    </x:row>
    <x:row r="342" ht="46" customHeight="1">
      <x:c r="A342" s="17" t="str">
        <x:v>20478</x:v>
      </x:c>
      <x:c r="B342" s="17" t="str">
        <x:v>sewer</x:v>
      </x:c>
      <x:c r="C342" s="17" t="str">
        <x:v>LAKESHORE UTILITY</x:v>
      </x:c>
      <x:c r="D342" s="17" t="str">
        <x:v>Unresolved</x:v>
      </x:c>
      <x:c r="E342" s="17" t="str">
        <x:v>Not resolved to ultimate owner</x:v>
      </x:c>
      <x:c r="F342" s="17" t="str">
        <x:v>Unresolved</x:v>
      </x:c>
      <x:c r="G342" s="17" t="str"/>
      <x:c r="H342" s="17" t="str"/>
      <x:c r="I342" s="17" t="str">
        <x:v>No inference from legal name or responsible-party contact to beneficial ownership.</x:v>
      </x:c>
      <x:c r="J342" s="17" t="str">
        <x:v>HENDERSON, SMITH</x:v>
      </x:c>
      <x:c r="K342" s="17" t="str">
        <x:v>HENDERSON</x:v>
      </x:c>
      <x:c r="L342" s="17" t="str"/>
      <x:c r="M342" s="17" t="str">
        <x:v>LAKESHORE UTILITY COMPANY</x:v>
      </x:c>
      <x:c r="N342" s="17" t="str"/>
      <x:c r="O342" s="17" t="str">
        <x:v>Not established by registry; no active-status field</x:v>
      </x:c>
      <x:c r="P342" s="17"/>
      <x:c r="Q342" s="17" t="n">
        <x:v>1</x:v>
      </x:c>
      <x:c r="R342" s="18" t="d">
        <x:v>2026-10-07T00:00:00.000Z</x:v>
      </x:c>
      <x:c r="S342" s="18" t="d">
        <x:v>2026-10-30T00:00:00.000Z</x:v>
      </x:c>
      <x:c r="T342" s="17" t="str"/>
      <x:c r="U342" s="17" t="str"/>
      <x:c r="V342" s="17" t="str">
        <x:v>OWN01</x:v>
      </x:c>
      <x:c r="W342" s="17" t="str">
        <x:v>https://data.texas.gov/dataset/Public-Utility-Commission-of-Texas-Water-and-Sewer/auk8-env9</x:v>
      </x:c>
    </x:row>
    <x:row r="343" ht="46" customHeight="1">
      <x:c r="A343" s="17" t="str">
        <x:v>20500</x:v>
      </x:c>
      <x:c r="B343" s="17" t="str">
        <x:v>sewer</x:v>
      </x:c>
      <x:c r="C343" s="17" t="str">
        <x:v>SOUTHERN WATER</x:v>
      </x:c>
      <x:c r="D343" s="17" t="str">
        <x:v>Unresolved</x:v>
      </x:c>
      <x:c r="E343" s="17" t="str">
        <x:v>Not resolved to ultimate owner</x:v>
      </x:c>
      <x:c r="F343" s="17" t="str">
        <x:v>Unresolved</x:v>
      </x:c>
      <x:c r="G343" s="17" t="str"/>
      <x:c r="H343" s="17" t="str"/>
      <x:c r="I343" s="17" t="str">
        <x:v>No inference from legal name or responsible-party contact to beneficial ownership.</x:v>
      </x:c>
      <x:c r="J343" s="17" t="str">
        <x:v>HARRIS</x:v>
      </x:c>
      <x:c r="K343" s="17" t="str">
        <x:v>HARRIS</x:v>
      </x:c>
      <x:c r="L343" s="17" t="str"/>
      <x:c r="M343" s="17" t="str">
        <x:v>SOUTHERN WATER CORP</x:v>
      </x:c>
      <x:c r="N343" s="17" t="str"/>
      <x:c r="O343" s="17" t="str">
        <x:v>Not established by registry; no active-status field</x:v>
      </x:c>
      <x:c r="P343" s="17"/>
      <x:c r="Q343" s="17" t="n">
        <x:v>1</x:v>
      </x:c>
      <x:c r="R343" s="18" t="d">
        <x:v>2026-10-07T00:00:00.000Z</x:v>
      </x:c>
      <x:c r="S343" s="18" t="d">
        <x:v>2026-10-30T00:00:00.000Z</x:v>
      </x:c>
      <x:c r="T343" s="17" t="str"/>
      <x:c r="U343" s="17" t="str"/>
      <x:c r="V343" s="17" t="str">
        <x:v>OWN01</x:v>
      </x:c>
      <x:c r="W343" s="17" t="str">
        <x:v>https://data.texas.gov/dataset/Public-Utility-Commission-of-Texas-Water-and-Sewer/auk8-env9</x:v>
      </x:c>
    </x:row>
    <x:row r="344" ht="46" customHeight="1">
      <x:c r="A344" s="17" t="str">
        <x:v>20542</x:v>
      </x:c>
      <x:c r="B344" s="17" t="str">
        <x:v>sewer</x:v>
      </x:c>
      <x:c r="C344" s="17" t="str">
        <x:v>WINDERMERE UTILITY</x:v>
      </x:c>
      <x:c r="D344" s="17" t="str">
        <x:v>Texas Water Utilities / Corix Utilities Texas</x:v>
      </x:c>
      <x:c r="E344" s="17" t="str">
        <x:v>Documented platform match; see group caveats</x:v>
      </x:c>
      <x:c r="F344" s="17" t="str">
        <x:v>Institutional infrastructure funds, public-sector pension capital and insurer capital</x:v>
      </x:c>
      <x:c r="G344" s="17" t="str">
        <x:v>Nexus Water Group; BCI program and SWMAC/IIF/Bazos structure</x:v>
      </x:c>
      <x:c r="H344" s="17" t="str">
        <x:v>OWN01; OWN04; OWN05; OWN06; OWN07; OWN08; OWN37</x:v>
      </x:c>
      <x:c r="I344"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344" s="17" t="str">
        <x:v>TRAVIS, WILLIAMSON</x:v>
      </x:c>
      <x:c r="K344" s="17" t="str">
        <x:v>TRAVIS</x:v>
      </x:c>
      <x:c r="L344" s="17" t="str"/>
      <x:c r="M344" s="17" t="str">
        <x:v>SWWC UTILITIES INC</x:v>
      </x:c>
      <x:c r="N344" s="17" t="str">
        <x:v>NEXUS</x:v>
      </x:c>
      <x:c r="O344" s="17" t="str">
        <x:v>Not established by registry; no active-status field</x:v>
      </x:c>
      <x:c r="P344" s="17"/>
      <x:c r="Q344" s="17" t="n">
        <x:v>1</x:v>
      </x:c>
      <x:c r="R344" s="18" t="d">
        <x:v>2026-10-07T00:00:00.000Z</x:v>
      </x:c>
      <x:c r="S344" s="18" t="d">
        <x:v>2026-10-30T00:00:00.000Z</x:v>
      </x:c>
      <x:c r="T344" s="17" t="str"/>
      <x:c r="U344" s="17" t="str"/>
      <x:c r="V344" s="17" t="str">
        <x:v>OWN01</x:v>
      </x:c>
      <x:c r="W344" s="17" t="str">
        <x:v>https://data.texas.gov/dataset/Public-Utility-Commission-of-Texas-Water-and-Sewer/auk8-env9</x:v>
      </x:c>
    </x:row>
    <x:row r="345" ht="46" customHeight="1">
      <x:c r="A345" s="17" t="str">
        <x:v>20568</x:v>
      </x:c>
      <x:c r="B345" s="17" t="str">
        <x:v>sewer</x:v>
      </x:c>
      <x:c r="C345" s="17" t="str">
        <x:v>RAY HARLOW</x:v>
      </x:c>
      <x:c r="D345" s="17" t="str">
        <x:v>Unresolved</x:v>
      </x:c>
      <x:c r="E345" s="17" t="str">
        <x:v>Not resolved to ultimate owner</x:v>
      </x:c>
      <x:c r="F345" s="17" t="str">
        <x:v>Unresolved</x:v>
      </x:c>
      <x:c r="G345" s="17" t="str"/>
      <x:c r="H345" s="17" t="str"/>
      <x:c r="I345" s="17" t="str">
        <x:v>No inference from legal name or responsible-party contact to beneficial ownership.</x:v>
      </x:c>
      <x:c r="J345" s="17" t="str">
        <x:v>ANGELINA</x:v>
      </x:c>
      <x:c r="K345" s="17" t="str">
        <x:v>ANGELINA</x:v>
      </x:c>
      <x:c r="L345" s="17" t="str">
        <x:v>ARCH UTILITY</x:v>
      </x:c>
      <x:c r="M345" s="17" t="str"/>
      <x:c r="N345" s="17" t="str"/>
      <x:c r="O345" s="17" t="str">
        <x:v>Not established by registry; no active-status field</x:v>
      </x:c>
      <x:c r="P345" s="17"/>
      <x:c r="Q345" s="17" t="n">
        <x:v>1</x:v>
      </x:c>
      <x:c r="R345" s="18" t="d">
        <x:v>2026-10-07T00:00:00.000Z</x:v>
      </x:c>
      <x:c r="S345" s="18" t="d">
        <x:v>2026-10-30T00:00:00.000Z</x:v>
      </x:c>
      <x:c r="T345" s="17" t="str"/>
      <x:c r="U345" s="17" t="str"/>
      <x:c r="V345" s="17" t="str">
        <x:v>OWN01</x:v>
      </x:c>
      <x:c r="W345" s="17" t="str">
        <x:v>https://data.texas.gov/dataset/Public-Utility-Commission-of-Texas-Water-and-Sewer/auk8-env9</x:v>
      </x:c>
    </x:row>
    <x:row r="346" ht="46" customHeight="1">
      <x:c r="A346" s="17" t="str">
        <x:v>20578</x:v>
      </x:c>
      <x:c r="B346" s="17" t="str">
        <x:v>sewer</x:v>
      </x:c>
      <x:c r="C346" s="17" t="str">
        <x:v>LAJITAS MUNICIPAL SERVICES</x:v>
      </x:c>
      <x:c r="D346" s="17" t="str">
        <x:v>Unresolved</x:v>
      </x:c>
      <x:c r="E346" s="17" t="str">
        <x:v>Not resolved to ultimate owner</x:v>
      </x:c>
      <x:c r="F346" s="17" t="str">
        <x:v>Unresolved</x:v>
      </x:c>
      <x:c r="G346" s="17" t="str"/>
      <x:c r="H346" s="17" t="str"/>
      <x:c r="I346" s="17" t="str">
        <x:v>No inference from legal name or responsible-party contact to beneficial ownership.</x:v>
      </x:c>
      <x:c r="J346" s="17" t="str">
        <x:v>BREWSTER</x:v>
      </x:c>
      <x:c r="K346" s="17" t="str">
        <x:v>BREWSTER</x:v>
      </x:c>
      <x:c r="L346" s="17" t="str"/>
      <x:c r="M346" s="17" t="str">
        <x:v>LAJITAS MUNICIPAL SERVICES COMPANY LLC</x:v>
      </x:c>
      <x:c r="N346" s="17" t="str"/>
      <x:c r="O346" s="17" t="str">
        <x:v>Not established by registry; no active-status field</x:v>
      </x:c>
      <x:c r="P346" s="17"/>
      <x:c r="Q346" s="17" t="n">
        <x:v>1</x:v>
      </x:c>
      <x:c r="R346" s="18" t="d">
        <x:v>2026-10-07T00:00:00.000Z</x:v>
      </x:c>
      <x:c r="S346" s="18" t="d">
        <x:v>2026-10-30T00:00:00.000Z</x:v>
      </x:c>
      <x:c r="T346" s="17" t="str"/>
      <x:c r="U346" s="17" t="str"/>
      <x:c r="V346" s="17" t="str">
        <x:v>OWN01</x:v>
      </x:c>
      <x:c r="W346" s="17" t="str">
        <x:v>https://data.texas.gov/dataset/Public-Utility-Commission-of-Texas-Water-and-Sewer/auk8-env9</x:v>
      </x:c>
    </x:row>
    <x:row r="347" ht="46" customHeight="1">
      <x:c r="A347" s="17" t="str">
        <x:v>20583</x:v>
      </x:c>
      <x:c r="B347" s="17" t="str">
        <x:v>sewer</x:v>
      </x:c>
      <x:c r="C347" s="17" t="str">
        <x:v>TIMBERCREST PARTNERS</x:v>
      </x:c>
      <x:c r="D347" s="17" t="str">
        <x:v>Unresolved</x:v>
      </x:c>
      <x:c r="E347" s="17" t="str">
        <x:v>Not resolved to ultimate owner</x:v>
      </x:c>
      <x:c r="F347" s="17" t="str">
        <x:v>Unresolved</x:v>
      </x:c>
      <x:c r="G347" s="17" t="str"/>
      <x:c r="H347" s="17" t="str"/>
      <x:c r="I347" s="17" t="str">
        <x:v>No inference from legal name or responsible-party contact to beneficial ownership.</x:v>
      </x:c>
      <x:c r="J347" s="17" t="str">
        <x:v>HARRIS</x:v>
      </x:c>
      <x:c r="K347" s="17" t="str">
        <x:v>HARRIS</x:v>
      </x:c>
      <x:c r="L347" s="17" t="str"/>
      <x:c r="M347" s="17" t="str">
        <x:v>TIMBERCREST PARTNERS LLC</x:v>
      </x:c>
      <x:c r="N347" s="17" t="str"/>
      <x:c r="O347" s="17" t="str">
        <x:v>Not established by registry; no active-status field</x:v>
      </x:c>
      <x:c r="P347" s="17"/>
      <x:c r="Q347" s="17" t="n">
        <x:v>1</x:v>
      </x:c>
      <x:c r="R347" s="18" t="d">
        <x:v>2026-10-07T00:00:00.000Z</x:v>
      </x:c>
      <x:c r="S347" s="18" t="d">
        <x:v>2026-10-30T00:00:00.000Z</x:v>
      </x:c>
      <x:c r="T347" s="17" t="str"/>
      <x:c r="U347" s="17" t="str"/>
      <x:c r="V347" s="17" t="str">
        <x:v>OWN01</x:v>
      </x:c>
      <x:c r="W347" s="17" t="str">
        <x:v>https://data.texas.gov/dataset/Public-Utility-Commission-of-Texas-Water-and-Sewer/auk8-env9</x:v>
      </x:c>
    </x:row>
    <x:row r="348" ht="46" customHeight="1">
      <x:c r="A348" s="17" t="str">
        <x:v>20586</x:v>
      </x:c>
      <x:c r="B348" s="17" t="str">
        <x:v>sewer</x:v>
      </x:c>
      <x:c r="C348" s="17" t="str">
        <x:v>UA HOLDINGS 1994-5 LP</x:v>
      </x:c>
      <x:c r="D348" s="17" t="str">
        <x:v>Unresolved</x:v>
      </x:c>
      <x:c r="E348" s="17" t="str">
        <x:v>Not resolved to ultimate owner</x:v>
      </x:c>
      <x:c r="F348" s="17" t="str">
        <x:v>Unresolved</x:v>
      </x:c>
      <x:c r="G348" s="17" t="str"/>
      <x:c r="H348" s="17" t="str"/>
      <x:c r="I348" s="17" t="str">
        <x:v>No inference from legal name or responsible-party contact to beneficial ownership.</x:v>
      </x:c>
      <x:c r="J348" s="17" t="str">
        <x:v>HARRIS</x:v>
      </x:c>
      <x:c r="K348" s="17" t="str">
        <x:v>HARRIS</x:v>
      </x:c>
      <x:c r="L348" s="17" t="str">
        <x:v>SC UTILITIES</x:v>
      </x:c>
      <x:c r="M348" s="17" t="str">
        <x:v>UA HOLDINGS 1994-5 LP</x:v>
      </x:c>
      <x:c r="N348" s="17" t="str"/>
      <x:c r="O348" s="17" t="str">
        <x:v>Not established by registry; no active-status field</x:v>
      </x:c>
      <x:c r="P348" s="17"/>
      <x:c r="Q348" s="17" t="n">
        <x:v>1</x:v>
      </x:c>
      <x:c r="R348" s="18" t="d">
        <x:v>2026-10-07T00:00:00.000Z</x:v>
      </x:c>
      <x:c r="S348" s="18" t="d">
        <x:v>2026-10-30T00:00:00.000Z</x:v>
      </x:c>
      <x:c r="T348" s="17" t="str"/>
      <x:c r="U348" s="17" t="str"/>
      <x:c r="V348" s="17" t="str">
        <x:v>OWN01</x:v>
      </x:c>
      <x:c r="W348" s="17" t="str">
        <x:v>https://data.texas.gov/dataset/Public-Utility-Commission-of-Texas-Water-and-Sewer/auk8-env9</x:v>
      </x:c>
    </x:row>
    <x:row r="349" ht="46" customHeight="1">
      <x:c r="A349" s="17" t="str">
        <x:v>20594</x:v>
      </x:c>
      <x:c r="B349" s="17" t="str">
        <x:v>sewer</x:v>
      </x:c>
      <x:c r="C349" s="17" t="str">
        <x:v>CANYON RIDGE INVESTMENT</x:v>
      </x:c>
      <x:c r="D349" s="17" t="str">
        <x:v>Unresolved</x:v>
      </x:c>
      <x:c r="E349" s="17" t="str">
        <x:v>Not resolved to ultimate owner</x:v>
      </x:c>
      <x:c r="F349" s="17" t="str">
        <x:v>Unresolved</x:v>
      </x:c>
      <x:c r="G349" s="17" t="str"/>
      <x:c r="H349" s="17" t="str"/>
      <x:c r="I349" s="17" t="str">
        <x:v>No inference from legal name or responsible-party contact to beneficial ownership.</x:v>
      </x:c>
      <x:c r="J349" s="17" t="str">
        <x:v>RANDALL</x:v>
      </x:c>
      <x:c r="K349" s="17" t="str">
        <x:v>RANDALL</x:v>
      </x:c>
      <x:c r="L349" s="17" t="str"/>
      <x:c r="M349" s="17" t="str">
        <x:v>CANYON RIDGE INVESTMENT</x:v>
      </x:c>
      <x:c r="N349" s="17" t="str"/>
      <x:c r="O349" s="17" t="str">
        <x:v>Not established by registry; no active-status field</x:v>
      </x:c>
      <x:c r="P349" s="17"/>
      <x:c r="Q349" s="17" t="n">
        <x:v>1</x:v>
      </x:c>
      <x:c r="R349" s="18" t="d">
        <x:v>2026-10-07T00:00:00.000Z</x:v>
      </x:c>
      <x:c r="S349" s="18" t="d">
        <x:v>2026-10-30T00:00:00.000Z</x:v>
      </x:c>
      <x:c r="T349" s="17" t="str"/>
      <x:c r="U349" s="17" t="str"/>
      <x:c r="V349" s="17" t="str">
        <x:v>OWN01</x:v>
      </x:c>
      <x:c r="W349" s="17" t="str">
        <x:v>https://data.texas.gov/dataset/Public-Utility-Commission-of-Texas-Water-and-Sewer/auk8-env9</x:v>
      </x:c>
    </x:row>
    <x:row r="350" ht="46" customHeight="1">
      <x:c r="A350" s="17" t="str">
        <x:v>20596</x:v>
      </x:c>
      <x:c r="B350" s="17" t="str">
        <x:v>sewer</x:v>
      </x:c>
      <x:c r="C350" s="17" t="str">
        <x:v>WESTFIELD MOBILE HOME PARK</x:v>
      </x:c>
      <x:c r="D350" s="17" t="str">
        <x:v>Unresolved</x:v>
      </x:c>
      <x:c r="E350" s="17" t="str">
        <x:v>Not resolved to ultimate owner</x:v>
      </x:c>
      <x:c r="F350" s="17" t="str">
        <x:v>Unresolved</x:v>
      </x:c>
      <x:c r="G350" s="17" t="str"/>
      <x:c r="H350" s="17" t="str"/>
      <x:c r="I350" s="17" t="str">
        <x:v>No inference from legal name or responsible-party contact to beneficial ownership.</x:v>
      </x:c>
      <x:c r="J350" s="17" t="str">
        <x:v>HARRIS</x:v>
      </x:c>
      <x:c r="K350" s="17" t="str">
        <x:v>HARRIS</x:v>
      </x:c>
      <x:c r="L350" s="17" t="str"/>
      <x:c r="M350" s="17" t="str">
        <x:v>WESTFIELD MOBILE HOME PARK INCORPORATED</x:v>
      </x:c>
      <x:c r="N350" s="17" t="str"/>
      <x:c r="O350" s="17" t="str">
        <x:v>Not established by registry; no active-status field</x:v>
      </x:c>
      <x:c r="P350" s="17"/>
      <x:c r="Q350" s="17" t="n">
        <x:v>1</x:v>
      </x:c>
      <x:c r="R350" s="18" t="d">
        <x:v>2026-10-07T00:00:00.000Z</x:v>
      </x:c>
      <x:c r="S350" s="18" t="d">
        <x:v>2026-10-30T00:00:00.000Z</x:v>
      </x:c>
      <x:c r="T350" s="17" t="str"/>
      <x:c r="U350" s="17" t="str"/>
      <x:c r="V350" s="17" t="str">
        <x:v>OWN01</x:v>
      </x:c>
      <x:c r="W350" s="17" t="str">
        <x:v>https://data.texas.gov/dataset/Public-Utility-Commission-of-Texas-Water-and-Sewer/auk8-env9</x:v>
      </x:c>
    </x:row>
    <x:row r="351" ht="46" customHeight="1">
      <x:c r="A351" s="17" t="str">
        <x:v>20597</x:v>
      </x:c>
      <x:c r="B351" s="17" t="str">
        <x:v>sewer</x:v>
      </x:c>
      <x:c r="C351" s="17" t="str">
        <x:v>COUNTRY TERRACE WATER</x:v>
      </x:c>
      <x:c r="D351" s="17" t="str">
        <x:v>Unresolved</x:v>
      </x:c>
      <x:c r="E351" s="17" t="str">
        <x:v>Not resolved to ultimate owner</x:v>
      </x:c>
      <x:c r="F351" s="17" t="str">
        <x:v>Unresolved</x:v>
      </x:c>
      <x:c r="G351" s="17" t="str"/>
      <x:c r="H351" s="17" t="str"/>
      <x:c r="I351" s="17" t="str">
        <x:v>No inference from legal name or responsible-party contact to beneficial ownership.</x:v>
      </x:c>
      <x:c r="J351" s="17" t="str">
        <x:v>HARRIS</x:v>
      </x:c>
      <x:c r="K351" s="17" t="str">
        <x:v>HARRIS</x:v>
      </x:c>
      <x:c r="L351" s="17" t="str"/>
      <x:c r="M351" s="17" t="str">
        <x:v>COUNTRY TERRACE WATER COMPANY INC</x:v>
      </x:c>
      <x:c r="N351" s="17" t="str"/>
      <x:c r="O351" s="17" t="str">
        <x:v>Not established by registry; no active-status field</x:v>
      </x:c>
      <x:c r="P351" s="17"/>
      <x:c r="Q351" s="17" t="n">
        <x:v>1</x:v>
      </x:c>
      <x:c r="R351" s="18" t="d">
        <x:v>2026-10-07T00:00:00.000Z</x:v>
      </x:c>
      <x:c r="S351" s="18" t="d">
        <x:v>2026-10-30T00:00:00.000Z</x:v>
      </x:c>
      <x:c r="T351" s="17" t="str"/>
      <x:c r="U351" s="17" t="str"/>
      <x:c r="V351" s="17" t="str">
        <x:v>OWN01</x:v>
      </x:c>
      <x:c r="W351" s="17" t="str">
        <x:v>https://data.texas.gov/dataset/Public-Utility-Commission-of-Texas-Water-and-Sewer/auk8-env9</x:v>
      </x:c>
    </x:row>
    <x:row r="352" ht="46" customHeight="1">
      <x:c r="A352" s="17" t="str">
        <x:v>20653</x:v>
      </x:c>
      <x:c r="B352" s="17" t="str">
        <x:v>sewer</x:v>
      </x:c>
      <x:c r="C352" s="17" t="str">
        <x:v>BLESSING MHP</x:v>
      </x:c>
      <x:c r="D352" s="17" t="str">
        <x:v>Unresolved</x:v>
      </x:c>
      <x:c r="E352" s="17" t="str">
        <x:v>Not resolved to ultimate owner</x:v>
      </x:c>
      <x:c r="F352" s="17" t="str">
        <x:v>Unresolved</x:v>
      </x:c>
      <x:c r="G352" s="17" t="str"/>
      <x:c r="H352" s="17" t="str"/>
      <x:c r="I352" s="17" t="str">
        <x:v>No inference from legal name or responsible-party contact to beneficial ownership.</x:v>
      </x:c>
      <x:c r="J352" s="17" t="str">
        <x:v>WILLIAMSON</x:v>
      </x:c>
      <x:c r="K352" s="17" t="str">
        <x:v>WILLIAMSON</x:v>
      </x:c>
      <x:c r="L352" s="17" t="str"/>
      <x:c r="M352" s="17" t="str">
        <x:v>BLESSING STONEGATE LP</x:v>
      </x:c>
      <x:c r="N352" s="17" t="str"/>
      <x:c r="O352" s="17" t="str">
        <x:v>Not established by registry; no active-status field</x:v>
      </x:c>
      <x:c r="P352" s="17"/>
      <x:c r="Q352" s="17" t="n">
        <x:v>1</x:v>
      </x:c>
      <x:c r="R352" s="18" t="d">
        <x:v>2026-10-07T00:00:00.000Z</x:v>
      </x:c>
      <x:c r="S352" s="18" t="d">
        <x:v>2026-10-30T00:00:00.000Z</x:v>
      </x:c>
      <x:c r="T352" s="17" t="str"/>
      <x:c r="U352" s="17" t="str"/>
      <x:c r="V352" s="17" t="str">
        <x:v>OWN01</x:v>
      </x:c>
      <x:c r="W352" s="17" t="str">
        <x:v>https://data.texas.gov/dataset/Public-Utility-Commission-of-Texas-Water-and-Sewer/auk8-env9</x:v>
      </x:c>
    </x:row>
    <x:row r="353" ht="46" customHeight="1">
      <x:c r="A353" s="17" t="str">
        <x:v>20670</x:v>
      </x:c>
      <x:c r="B353" s="17" t="str">
        <x:v>sewer</x:v>
      </x:c>
      <x:c r="C353" s="17" t="str">
        <x:v>AMC CREEKSIDE LLC</x:v>
      </x:c>
      <x:c r="D353" s="17" t="str">
        <x:v>Unresolved</x:v>
      </x:c>
      <x:c r="E353" s="17" t="str">
        <x:v>Not resolved to ultimate owner</x:v>
      </x:c>
      <x:c r="F353" s="17" t="str">
        <x:v>Unresolved</x:v>
      </x:c>
      <x:c r="G353" s="17" t="str"/>
      <x:c r="H353" s="17" t="str"/>
      <x:c r="I353" s="17" t="str">
        <x:v>No inference from legal name or responsible-party contact to beneficial ownership.</x:v>
      </x:c>
      <x:c r="J353" s="17" t="str">
        <x:v>DALLAS, DENTON, WALLER</x:v>
      </x:c>
      <x:c r="K353" s="17" t="str">
        <x:v>DENTON</x:v>
      </x:c>
      <x:c r="L353" s="17" t="str"/>
      <x:c r="M353" s="17" t="str">
        <x:v>AMC CREEKSIDE LLC</x:v>
      </x:c>
      <x:c r="N353" s="17" t="str"/>
      <x:c r="O353" s="17" t="str">
        <x:v>Not established by registry; no active-status field</x:v>
      </x:c>
      <x:c r="P353" s="17"/>
      <x:c r="Q353" s="17" t="n">
        <x:v>1</x:v>
      </x:c>
      <x:c r="R353" s="18" t="d">
        <x:v>2026-10-07T00:00:00.000Z</x:v>
      </x:c>
      <x:c r="S353" s="18" t="d">
        <x:v>2026-10-30T00:00:00.000Z</x:v>
      </x:c>
      <x:c r="T353" s="17" t="str"/>
      <x:c r="U353" s="17" t="str"/>
      <x:c r="V353" s="17" t="str">
        <x:v>OWN01</x:v>
      </x:c>
      <x:c r="W353" s="17" t="str">
        <x:v>https://data.texas.gov/dataset/Public-Utility-Commission-of-Texas-Water-and-Sewer/auk8-env9</x:v>
      </x:c>
    </x:row>
    <x:row r="354" ht="46" customHeight="1">
      <x:c r="A354" s="17" t="str">
        <x:v>20679</x:v>
      </x:c>
      <x:c r="B354" s="17" t="str">
        <x:v>sewer</x:v>
      </x:c>
      <x:c r="C354" s="17" t="str">
        <x:v>LIBERTY UTILITIES (WOODMARK SEWER) CORP</x:v>
      </x:c>
      <x:c r="D354" s="17" t="str">
        <x:v>Liberty Utilities Texas</x:v>
      </x:c>
      <x:c r="E354" s="17" t="str">
        <x:v>Documented platform match; see group caveats</x:v>
      </x:c>
      <x:c r="F354" s="17" t="str">
        <x:v>Publicly traded holding company; dispersed shareholders</x:v>
      </x:c>
      <x:c r="G354" s="17" t="str">
        <x:v>Algonquin Power &amp; Utilities Corp. via Liberty</x:v>
      </x:c>
      <x:c r="H354" s="17" t="str">
        <x:v>OWN01; OWN21; OWN22; OWN46</x:v>
      </x:c>
      <x:c r="I354" s="17" t="str">
        <x:v>Water and sewer connections can represent the same household. No customer concentration or household total is calculated from these CCNs.</x:v>
      </x:c>
      <x:c r="J354" s="17" t="str">
        <x:v>SMITH</x:v>
      </x:c>
      <x:c r="K354" s="17" t="str">
        <x:v>SMITH</x:v>
      </x:c>
      <x:c r="L354" s="17" t="str">
        <x:v>WOODMARK SEWER</x:v>
      </x:c>
      <x:c r="M354" s="17" t="str">
        <x:v>LIBERTY UTILITIES (WOODMARK SEWER) CORP</x:v>
      </x:c>
      <x:c r="N354" s="17" t="str">
        <x:v>ALGONQUIN</x:v>
      </x:c>
      <x:c r="O354" s="17" t="str">
        <x:v>Not established by registry; no active-status field</x:v>
      </x:c>
      <x:c r="P354" s="17"/>
      <x:c r="Q354" s="17" t="n">
        <x:v>1</x:v>
      </x:c>
      <x:c r="R354" s="18" t="d">
        <x:v>2026-10-07T00:00:00.000Z</x:v>
      </x:c>
      <x:c r="S354" s="18" t="d">
        <x:v>2026-10-30T00:00:00.000Z</x:v>
      </x:c>
      <x:c r="T354" s="17" t="str"/>
      <x:c r="U354" s="17" t="str"/>
      <x:c r="V354" s="17" t="str">
        <x:v>OWN01</x:v>
      </x:c>
      <x:c r="W354" s="17" t="str">
        <x:v>https://data.texas.gov/dataset/Public-Utility-Commission-of-Texas-Water-and-Sewer/auk8-env9</x:v>
      </x:c>
    </x:row>
    <x:row r="355" ht="46" customHeight="1">
      <x:c r="A355" s="17" t="str">
        <x:v>20693</x:v>
      </x:c>
      <x:c r="B355" s="17" t="str">
        <x:v>sewer</x:v>
      </x:c>
      <x:c r="C355" s="17" t="str">
        <x:v>K C UTILITIES</x:v>
      </x:c>
      <x:c r="D355" s="17" t="str">
        <x:v>Unresolved</x:v>
      </x:c>
      <x:c r="E355" s="17" t="str">
        <x:v>Not resolved to ultimate owner</x:v>
      </x:c>
      <x:c r="F355" s="17" t="str">
        <x:v>Unresolved</x:v>
      </x:c>
      <x:c r="G355" s="17" t="str"/>
      <x:c r="H355" s="17" t="str"/>
      <x:c r="I355" s="17" t="str">
        <x:v>No inference from legal name or responsible-party contact to beneficial ownership.</x:v>
      </x:c>
      <x:c r="J355" s="17" t="str">
        <x:v>BRAZORIA</x:v>
      </x:c>
      <x:c r="K355" s="17" t="str">
        <x:v>BRAZORIA</x:v>
      </x:c>
      <x:c r="L355" s="17" t="str"/>
      <x:c r="M355" s="17" t="str">
        <x:v>K C UTILITIES INC</x:v>
      </x:c>
      <x:c r="N355" s="17" t="str"/>
      <x:c r="O355" s="17" t="str">
        <x:v>Not established by registry; no active-status field</x:v>
      </x:c>
      <x:c r="P355" s="17"/>
      <x:c r="Q355" s="17" t="n">
        <x:v>1</x:v>
      </x:c>
      <x:c r="R355" s="18" t="d">
        <x:v>2026-10-07T00:00:00.000Z</x:v>
      </x:c>
      <x:c r="S355" s="18" t="d">
        <x:v>2026-10-30T00:00:00.000Z</x:v>
      </x:c>
      <x:c r="T355" s="17" t="str"/>
      <x:c r="U355" s="17" t="str"/>
      <x:c r="V355" s="17" t="str">
        <x:v>OWN01</x:v>
      </x:c>
      <x:c r="W355" s="17" t="str">
        <x:v>https://data.texas.gov/dataset/Public-Utility-Commission-of-Texas-Water-and-Sewer/auk8-env9</x:v>
      </x:c>
    </x:row>
    <x:row r="356" ht="46" customHeight="1">
      <x:c r="A356" s="17" t="str">
        <x:v>20694</x:v>
      </x:c>
      <x:c r="B356" s="17" t="str">
        <x:v>sewer</x:v>
      </x:c>
      <x:c r="C356" s="17" t="str">
        <x:v>LIBERTY UTILITIES (TALL TIMBERS SEWER) CORP</x:v>
      </x:c>
      <x:c r="D356" s="17" t="str">
        <x:v>Liberty Utilities Texas</x:v>
      </x:c>
      <x:c r="E356" s="17" t="str">
        <x:v>Documented platform match; see group caveats</x:v>
      </x:c>
      <x:c r="F356" s="17" t="str">
        <x:v>Publicly traded holding company; dispersed shareholders</x:v>
      </x:c>
      <x:c r="G356" s="17" t="str">
        <x:v>Algonquin Power &amp; Utilities Corp. via Liberty</x:v>
      </x:c>
      <x:c r="H356" s="17" t="str">
        <x:v>OWN01; OWN21; OWN22; OWN46</x:v>
      </x:c>
      <x:c r="I356" s="17" t="str">
        <x:v>Water and sewer connections can represent the same household. No customer concentration or household total is calculated from these CCNs.</x:v>
      </x:c>
      <x:c r="J356" s="17" t="str">
        <x:v>SMITH</x:v>
      </x:c>
      <x:c r="K356" s="17" t="str">
        <x:v>SMITH</x:v>
      </x:c>
      <x:c r="L356" s="17" t="str"/>
      <x:c r="M356" s="17" t="str">
        <x:v>LIBERTY UTILITIES (TALL TIMBERS SEWER) CORP</x:v>
      </x:c>
      <x:c r="N356" s="17" t="str">
        <x:v>ALGONQUIN</x:v>
      </x:c>
      <x:c r="O356" s="17" t="str">
        <x:v>Not established by registry; no active-status field</x:v>
      </x:c>
      <x:c r="P356" s="17"/>
      <x:c r="Q356" s="17" t="n">
        <x:v>1</x:v>
      </x:c>
      <x:c r="R356" s="18" t="d">
        <x:v>2026-10-07T00:00:00.000Z</x:v>
      </x:c>
      <x:c r="S356" s="18" t="d">
        <x:v>2026-10-30T00:00:00.000Z</x:v>
      </x:c>
      <x:c r="T356" s="17" t="str"/>
      <x:c r="U356" s="17" t="str"/>
      <x:c r="V356" s="17" t="str">
        <x:v>OWN01</x:v>
      </x:c>
      <x:c r="W356" s="17" t="str">
        <x:v>https://data.texas.gov/dataset/Public-Utility-Commission-of-Texas-Water-and-Sewer/auk8-env9</x:v>
      </x:c>
    </x:row>
    <x:row r="357" ht="46" customHeight="1">
      <x:c r="A357" s="17" t="str">
        <x:v>20707</x:v>
      </x:c>
      <x:c r="B357" s="17" t="str">
        <x:v>sewer</x:v>
      </x:c>
      <x:c r="C357" s="17" t="str">
        <x:v>OAK HOLLOW UTILITY</x:v>
      </x:c>
      <x:c r="D357" s="17" t="str">
        <x:v>Unresolved</x:v>
      </x:c>
      <x:c r="E357" s="17" t="str">
        <x:v>Not resolved to ultimate owner</x:v>
      </x:c>
      <x:c r="F357" s="17" t="str">
        <x:v>Unresolved</x:v>
      </x:c>
      <x:c r="G357" s="17" t="str"/>
      <x:c r="H357" s="17" t="str"/>
      <x:c r="I357" s="17" t="str">
        <x:v>No inference from legal name or responsible-party contact to beneficial ownership.</x:v>
      </x:c>
      <x:c r="J357" s="17" t="str">
        <x:v>WALLER</x:v>
      </x:c>
      <x:c r="K357" s="17" t="str">
        <x:v>WALLER</x:v>
      </x:c>
      <x:c r="L357" s="17" t="str"/>
      <x:c r="M357" s="17" t="str">
        <x:v>OAK HOLLOW UTILITY CO INC</x:v>
      </x:c>
      <x:c r="N357" s="17" t="str"/>
      <x:c r="O357" s="17" t="str">
        <x:v>Not established by registry; no active-status field</x:v>
      </x:c>
      <x:c r="P357" s="17"/>
      <x:c r="Q357" s="17" t="n">
        <x:v>1</x:v>
      </x:c>
      <x:c r="R357" s="18" t="d">
        <x:v>2026-10-07T00:00:00.000Z</x:v>
      </x:c>
      <x:c r="S357" s="18" t="d">
        <x:v>2026-10-30T00:00:00.000Z</x:v>
      </x:c>
      <x:c r="T357" s="17" t="str"/>
      <x:c r="U357" s="17" t="str"/>
      <x:c r="V357" s="17" t="str">
        <x:v>OWN01</x:v>
      </x:c>
      <x:c r="W357" s="17" t="str">
        <x:v>https://data.texas.gov/dataset/Public-Utility-Commission-of-Texas-Water-and-Sewer/auk8-env9</x:v>
      </x:c>
    </x:row>
    <x:row r="358" ht="46" customHeight="1">
      <x:c r="A358" s="17" t="str">
        <x:v>20718</x:v>
      </x:c>
      <x:c r="B358" s="17" t="str">
        <x:v>sewer</x:v>
      </x:c>
      <x:c r="C358" s="17" t="str">
        <x:v>DAVIS BAYOU SERVICE</x:v>
      </x:c>
      <x:c r="D358" s="17" t="str">
        <x:v>Unresolved</x:v>
      </x:c>
      <x:c r="E358" s="17" t="str">
        <x:v>Not resolved to ultimate owner</x:v>
      </x:c>
      <x:c r="F358" s="17" t="str">
        <x:v>Unresolved</x:v>
      </x:c>
      <x:c r="G358" s="17" t="str"/>
      <x:c r="H358" s="17" t="str"/>
      <x:c r="I358" s="17" t="str">
        <x:v>No inference from legal name or responsible-party contact to beneficial ownership.</x:v>
      </x:c>
      <x:c r="J358" s="17" t="str">
        <x:v>LIBERTY</x:v>
      </x:c>
      <x:c r="K358" s="17" t="str">
        <x:v>LIBERTY</x:v>
      </x:c>
      <x:c r="L358" s="17" t="str"/>
      <x:c r="M358" s="17" t="str">
        <x:v>DAVIS BAYOU SERVICE COMPANY</x:v>
      </x:c>
      <x:c r="N358" s="17" t="str"/>
      <x:c r="O358" s="17" t="str">
        <x:v>Not established by registry; no active-status field</x:v>
      </x:c>
      <x:c r="P358" s="17"/>
      <x:c r="Q358" s="17" t="n">
        <x:v>1</x:v>
      </x:c>
      <x:c r="R358" s="18" t="d">
        <x:v>2026-10-07T00:00:00.000Z</x:v>
      </x:c>
      <x:c r="S358" s="18" t="d">
        <x:v>2026-10-30T00:00:00.000Z</x:v>
      </x:c>
      <x:c r="T358" s="17" t="str"/>
      <x:c r="U358" s="17" t="str"/>
      <x:c r="V358" s="17" t="str">
        <x:v>OWN01</x:v>
      </x:c>
      <x:c r="W358" s="17" t="str">
        <x:v>https://data.texas.gov/dataset/Public-Utility-Commission-of-Texas-Water-and-Sewer/auk8-env9</x:v>
      </x:c>
    </x:row>
    <x:row r="359" ht="46" customHeight="1">
      <x:c r="A359" s="17" t="str">
        <x:v>20722</x:v>
      </x:c>
      <x:c r="B359" s="17" t="str">
        <x:v>sewer</x:v>
      </x:c>
      <x:c r="C359" s="17" t="str">
        <x:v>BLUE BELL MANOR UTILITY</x:v>
      </x:c>
      <x:c r="D359" s="17" t="str">
        <x:v>Unresolved</x:v>
      </x:c>
      <x:c r="E359" s="17" t="str">
        <x:v>Not resolved to ultimate owner</x:v>
      </x:c>
      <x:c r="F359" s="17" t="str">
        <x:v>Unresolved</x:v>
      </x:c>
      <x:c r="G359" s="17" t="str"/>
      <x:c r="H359" s="17" t="str"/>
      <x:c r="I359" s="17" t="str">
        <x:v>No inference from legal name or responsible-party contact to beneficial ownership.</x:v>
      </x:c>
      <x:c r="J359" s="17" t="str">
        <x:v>HARRIS</x:v>
      </x:c>
      <x:c r="K359" s="17" t="str">
        <x:v>HARRIS</x:v>
      </x:c>
      <x:c r="L359" s="17" t="str"/>
      <x:c r="M359" s="17" t="str">
        <x:v>BLUE BELL MANOR UTILITY CO INC</x:v>
      </x:c>
      <x:c r="N359" s="17" t="str"/>
      <x:c r="O359" s="17" t="str">
        <x:v>Not established by registry; no active-status field</x:v>
      </x:c>
      <x:c r="P359" s="17"/>
      <x:c r="Q359" s="17" t="n">
        <x:v>1</x:v>
      </x:c>
      <x:c r="R359" s="18" t="d">
        <x:v>2026-10-07T00:00:00.000Z</x:v>
      </x:c>
      <x:c r="S359" s="18" t="d">
        <x:v>2026-10-30T00:00:00.000Z</x:v>
      </x:c>
      <x:c r="T359" s="17" t="str"/>
      <x:c r="U359" s="17" t="str"/>
      <x:c r="V359" s="17" t="str">
        <x:v>OWN01</x:v>
      </x:c>
      <x:c r="W359" s="17" t="str">
        <x:v>https://data.texas.gov/dataset/Public-Utility-Commission-of-Texas-Water-and-Sewer/auk8-env9</x:v>
      </x:c>
    </x:row>
    <x:row r="360" ht="46" customHeight="1">
      <x:c r="A360" s="17" t="str">
        <x:v>20725</x:v>
      </x:c>
      <x:c r="B360" s="17" t="str">
        <x:v>sewer</x:v>
      </x:c>
      <x:c r="C360" s="17" t="str">
        <x:v>TEJAS VILLAGE</x:v>
      </x:c>
      <x:c r="D360" s="17" t="str">
        <x:v>Unresolved</x:v>
      </x:c>
      <x:c r="E360" s="17" t="str">
        <x:v>Not resolved to ultimate owner</x:v>
      </x:c>
      <x:c r="F360" s="17" t="str">
        <x:v>Unresolved</x:v>
      </x:c>
      <x:c r="G360" s="17" t="str"/>
      <x:c r="H360" s="17" t="str"/>
      <x:c r="I360" s="17" t="str">
        <x:v>No inference from legal name or responsible-party contact to beneficial ownership.</x:v>
      </x:c>
      <x:c r="J360" s="17" t="str">
        <x:v>MARION</x:v>
      </x:c>
      <x:c r="K360" s="17" t="str">
        <x:v>MARION</x:v>
      </x:c>
      <x:c r="L360" s="17" t="str"/>
      <x:c r="M360" s="17" t="str">
        <x:v>DERDEYN FORD INC</x:v>
      </x:c>
      <x:c r="N360" s="17" t="str"/>
      <x:c r="O360" s="17" t="str">
        <x:v>Not established by registry; no active-status field</x:v>
      </x:c>
      <x:c r="P360" s="17"/>
      <x:c r="Q360" s="17" t="n">
        <x:v>1</x:v>
      </x:c>
      <x:c r="R360" s="18" t="d">
        <x:v>2026-10-07T00:00:00.000Z</x:v>
      </x:c>
      <x:c r="S360" s="18" t="d">
        <x:v>2026-10-30T00:00:00.000Z</x:v>
      </x:c>
      <x:c r="T360" s="17" t="str"/>
      <x:c r="U360" s="17" t="str"/>
      <x:c r="V360" s="17" t="str">
        <x:v>OWN01</x:v>
      </x:c>
      <x:c r="W360" s="17" t="str">
        <x:v>https://data.texas.gov/dataset/Public-Utility-Commission-of-Texas-Water-and-Sewer/auk8-env9</x:v>
      </x:c>
    </x:row>
    <x:row r="361" ht="46" customHeight="1">
      <x:c r="A361" s="17" t="str">
        <x:v>20736</x:v>
      </x:c>
      <x:c r="B361" s="17" t="str">
        <x:v>sewer</x:v>
      </x:c>
      <x:c r="C361" s="17" t="str">
        <x:v>LAKE FORK MARINA</x:v>
      </x:c>
      <x:c r="D361" s="17" t="str">
        <x:v>Unresolved</x:v>
      </x:c>
      <x:c r="E361" s="17" t="str">
        <x:v>Not resolved to ultimate owner</x:v>
      </x:c>
      <x:c r="F361" s="17" t="str">
        <x:v>Unresolved</x:v>
      </x:c>
      <x:c r="G361" s="17" t="str"/>
      <x:c r="H361" s="17" t="str"/>
      <x:c r="I361" s="17" t="str">
        <x:v>No inference from legal name or responsible-party contact to beneficial ownership.</x:v>
      </x:c>
      <x:c r="J361" s="17" t="str">
        <x:v>WOOD</x:v>
      </x:c>
      <x:c r="K361" s="17" t="str">
        <x:v>WOOD</x:v>
      </x:c>
      <x:c r="L361" s="17" t="str"/>
      <x:c r="M361" s="17" t="str">
        <x:v>LAKE FORK MARINA INC</x:v>
      </x:c>
      <x:c r="N361" s="17" t="str"/>
      <x:c r="O361" s="17" t="str">
        <x:v>Not established by registry; no active-status field</x:v>
      </x:c>
      <x:c r="P361" s="17"/>
      <x:c r="Q361" s="17" t="n">
        <x:v>1</x:v>
      </x:c>
      <x:c r="R361" s="18" t="d">
        <x:v>2026-10-07T00:00:00.000Z</x:v>
      </x:c>
      <x:c r="S361" s="18" t="d">
        <x:v>2026-10-30T00:00:00.000Z</x:v>
      </x:c>
      <x:c r="T361" s="17" t="str"/>
      <x:c r="U361" s="17" t="str"/>
      <x:c r="V361" s="17" t="str">
        <x:v>OWN01</x:v>
      </x:c>
      <x:c r="W361" s="17" t="str">
        <x:v>https://data.texas.gov/dataset/Public-Utility-Commission-of-Texas-Water-and-Sewer/auk8-env9</x:v>
      </x:c>
    </x:row>
    <x:row r="362" ht="46" customHeight="1">
      <x:c r="A362" s="17" t="str">
        <x:v>20738</x:v>
      </x:c>
      <x:c r="B362" s="17" t="str">
        <x:v>sewer</x:v>
      </x:c>
      <x:c r="C362" s="17" t="str">
        <x:v>STOWAWAY BAY WATER SYSTEM</x:v>
      </x:c>
      <x:c r="D362" s="17" t="str">
        <x:v>Unresolved</x:v>
      </x:c>
      <x:c r="E362" s="17" t="str">
        <x:v>Not resolved to ultimate owner</x:v>
      </x:c>
      <x:c r="F362" s="17" t="str">
        <x:v>Unresolved</x:v>
      </x:c>
      <x:c r="G362" s="17" t="str"/>
      <x:c r="H362" s="17" t="str"/>
      <x:c r="I362" s="17" t="str">
        <x:v>No inference from legal name or responsible-party contact to beneficial ownership.</x:v>
      </x:c>
      <x:c r="J362" s="17" t="str">
        <x:v>POLK</x:v>
      </x:c>
      <x:c r="K362" s="17" t="str">
        <x:v>POLK</x:v>
      </x:c>
      <x:c r="L362" s="17" t="str"/>
      <x:c r="M362" s="17" t="str">
        <x:v>STOWAWAY BAY WATER SYSTEM</x:v>
      </x:c>
      <x:c r="N362" s="17" t="str"/>
      <x:c r="O362" s="17" t="str">
        <x:v>Not established by registry; no active-status field</x:v>
      </x:c>
      <x:c r="P362" s="17"/>
      <x:c r="Q362" s="17" t="n">
        <x:v>1</x:v>
      </x:c>
      <x:c r="R362" s="18" t="d">
        <x:v>2026-10-07T00:00:00.000Z</x:v>
      </x:c>
      <x:c r="S362" s="18" t="d">
        <x:v>2026-10-30T00:00:00.000Z</x:v>
      </x:c>
      <x:c r="T362" s="17" t="str"/>
      <x:c r="U362" s="17" t="str"/>
      <x:c r="V362" s="17" t="str">
        <x:v>OWN01</x:v>
      </x:c>
      <x:c r="W362" s="17" t="str">
        <x:v>https://data.texas.gov/dataset/Public-Utility-Commission-of-Texas-Water-and-Sewer/auk8-env9</x:v>
      </x:c>
    </x:row>
    <x:row r="363" ht="46" customHeight="1">
      <x:c r="A363" s="17" t="str">
        <x:v>20740</x:v>
      </x:c>
      <x:c r="B363" s="17" t="str">
        <x:v>sewer</x:v>
      </x:c>
      <x:c r="C363" s="17" t="str">
        <x:v>RIVER SIDE WWTP</x:v>
      </x:c>
      <x:c r="D363" s="17" t="str">
        <x:v>Unresolved</x:v>
      </x:c>
      <x:c r="E363" s="17" t="str">
        <x:v>Not resolved to ultimate owner</x:v>
      </x:c>
      <x:c r="F363" s="17" t="str">
        <x:v>Unresolved</x:v>
      </x:c>
      <x:c r="G363" s="17" t="str"/>
      <x:c r="H363" s="17" t="str"/>
      <x:c r="I363" s="17" t="str">
        <x:v>No inference from legal name or responsible-party contact to beneficial ownership.</x:v>
      </x:c>
      <x:c r="J363" s="17" t="str">
        <x:v>BRAZOS</x:v>
      </x:c>
      <x:c r="K363" s="17" t="str">
        <x:v>BRAZOS</x:v>
      </x:c>
      <x:c r="L363" s="17" t="str">
        <x:v>RIVERSIDE WWTP</x:v>
      </x:c>
      <x:c r="M363" s="17" t="str"/>
      <x:c r="N363" s="17" t="str"/>
      <x:c r="O363" s="17" t="str">
        <x:v>Not established by registry; no active-status field</x:v>
      </x:c>
      <x:c r="P363" s="17"/>
      <x:c r="Q363" s="17" t="n">
        <x:v>1</x:v>
      </x:c>
      <x:c r="R363" s="18" t="d">
        <x:v>2026-10-07T00:00:00.000Z</x:v>
      </x:c>
      <x:c r="S363" s="18" t="d">
        <x:v>2026-10-30T00:00:00.000Z</x:v>
      </x:c>
      <x:c r="T363" s="17" t="str"/>
      <x:c r="U363" s="17" t="str"/>
      <x:c r="V363" s="17" t="str">
        <x:v>OWN01</x:v>
      </x:c>
      <x:c r="W363" s="17" t="str">
        <x:v>https://data.texas.gov/dataset/Public-Utility-Commission-of-Texas-Water-and-Sewer/auk8-env9</x:v>
      </x:c>
    </x:row>
    <x:row r="364" ht="46" customHeight="1">
      <x:c r="A364" s="17" t="str">
        <x:v>20765</x:v>
      </x:c>
      <x:c r="B364" s="17" t="str">
        <x:v>sewer</x:v>
      </x:c>
      <x:c r="C364" s="17" t="str">
        <x:v>UTILITIES INVESTMENT COMPANY INC</x:v>
      </x:c>
      <x:c r="D364" s="17" t="str">
        <x:v>Unresolved</x:v>
      </x:c>
      <x:c r="E364" s="17" t="str">
        <x:v>Not resolved to ultimate owner</x:v>
      </x:c>
      <x:c r="F364" s="17" t="str">
        <x:v>Unresolved</x:v>
      </x:c>
      <x:c r="G364" s="17" t="str"/>
      <x:c r="H364" s="17" t="str"/>
      <x:c r="I364" s="17" t="str">
        <x:v>No inference from legal name or responsible-party contact to beneficial ownership.</x:v>
      </x:c>
      <x:c r="J364" s="17" t="str">
        <x:v>HARRIS, LIBERTY, MONTGOMERY</x:v>
      </x:c>
      <x:c r="K364" s="17" t="str">
        <x:v>HARRIS</x:v>
      </x:c>
      <x:c r="L364" s="17" t="str"/>
      <x:c r="M364" s="17" t="str">
        <x:v>UTILITIES INVESTMENT COMPANY INC DBA ORCHARD CROSSING</x:v>
      </x:c>
      <x:c r="N364" s="17" t="str"/>
      <x:c r="O364" s="17" t="str">
        <x:v>Not established by registry; no active-status field</x:v>
      </x:c>
      <x:c r="P364" s="17"/>
      <x:c r="Q364" s="17" t="n">
        <x:v>1</x:v>
      </x:c>
      <x:c r="R364" s="18" t="d">
        <x:v>2026-10-07T00:00:00.000Z</x:v>
      </x:c>
      <x:c r="S364" s="18" t="d">
        <x:v>2026-10-30T00:00:00.000Z</x:v>
      </x:c>
      <x:c r="T364" s="17" t="str"/>
      <x:c r="U364" s="17" t="str"/>
      <x:c r="V364" s="17" t="str">
        <x:v>OWN01</x:v>
      </x:c>
      <x:c r="W364" s="17" t="str">
        <x:v>https://data.texas.gov/dataset/Public-Utility-Commission-of-Texas-Water-and-Sewer/auk8-env9</x:v>
      </x:c>
    </x:row>
    <x:row r="365" ht="46" customHeight="1">
      <x:c r="A365" s="17" t="str">
        <x:v>20775</x:v>
      </x:c>
      <x:c r="B365" s="17" t="str">
        <x:v>sewer</x:v>
      </x:c>
      <x:c r="C365" s="17" t="str">
        <x:v>SAN JO UTILITIES</x:v>
      </x:c>
      <x:c r="D365" s="17" t="str">
        <x:v>Unresolved</x:v>
      </x:c>
      <x:c r="E365" s="17" t="str">
        <x:v>Not resolved to ultimate owner</x:v>
      </x:c>
      <x:c r="F365" s="17" t="str">
        <x:v>Unresolved</x:v>
      </x:c>
      <x:c r="G365" s="17" t="str"/>
      <x:c r="H365" s="17" t="str"/>
      <x:c r="I365" s="17" t="str">
        <x:v>No inference from legal name or responsible-party contact to beneficial ownership.</x:v>
      </x:c>
      <x:c r="J365" s="17" t="str">
        <x:v>MONTGOMERY</x:v>
      </x:c>
      <x:c r="K365" s="17" t="str">
        <x:v>MONTGOMERY</x:v>
      </x:c>
      <x:c r="L365" s="17" t="str"/>
      <x:c r="M365" s="17" t="str"/>
      <x:c r="N365" s="17" t="str"/>
      <x:c r="O365" s="17" t="str">
        <x:v>Not established by registry; no active-status field</x:v>
      </x:c>
      <x:c r="P365" s="17"/>
      <x:c r="Q365" s="17" t="n">
        <x:v>1</x:v>
      </x:c>
      <x:c r="R365" s="18" t="d">
        <x:v>2026-10-07T00:00:00.000Z</x:v>
      </x:c>
      <x:c r="S365" s="18" t="d">
        <x:v>2026-10-30T00:00:00.000Z</x:v>
      </x:c>
      <x:c r="T365" s="17" t="str"/>
      <x:c r="U365" s="17" t="str"/>
      <x:c r="V365" s="17" t="str">
        <x:v>OWN01</x:v>
      </x:c>
      <x:c r="W365" s="17" t="str">
        <x:v>https://data.texas.gov/dataset/Public-Utility-Commission-of-Texas-Water-and-Sewer/auk8-env9</x:v>
      </x:c>
    </x:row>
    <x:row r="366" ht="46" customHeight="1">
      <x:c r="A366" s="17" t="str">
        <x:v>20781</x:v>
      </x:c>
      <x:c r="B366" s="17" t="str">
        <x:v>sewer</x:v>
      </x:c>
      <x:c r="C366" s="17" t="str">
        <x:v>KREBS UTILITIES</x:v>
      </x:c>
      <x:c r="D366" s="17" t="str">
        <x:v>Unresolved</x:v>
      </x:c>
      <x:c r="E366" s="17" t="str">
        <x:v>Not resolved to ultimate owner</x:v>
      </x:c>
      <x:c r="F366" s="17" t="str">
        <x:v>Unresolved</x:v>
      </x:c>
      <x:c r="G366" s="17" t="str"/>
      <x:c r="H366" s="17" t="str"/>
      <x:c r="I366" s="17" t="str">
        <x:v>No inference from legal name or responsible-party contact to beneficial ownership.</x:v>
      </x:c>
      <x:c r="J366" s="17" t="str">
        <x:v>HARRIS</x:v>
      </x:c>
      <x:c r="K366" s="17" t="str">
        <x:v>HARRIS</x:v>
      </x:c>
      <x:c r="L366" s="17" t="str"/>
      <x:c r="M366" s="17" t="str"/>
      <x:c r="N366" s="17" t="str"/>
      <x:c r="O366" s="17" t="str">
        <x:v>Not established by registry; no active-status field</x:v>
      </x:c>
      <x:c r="P366" s="17"/>
      <x:c r="Q366" s="17" t="n">
        <x:v>1</x:v>
      </x:c>
      <x:c r="R366" s="18" t="d">
        <x:v>2026-10-07T00:00:00.000Z</x:v>
      </x:c>
      <x:c r="S366" s="18" t="d">
        <x:v>2026-10-30T00:00:00.000Z</x:v>
      </x:c>
      <x:c r="T366" s="17" t="str"/>
      <x:c r="U366" s="17" t="str"/>
      <x:c r="V366" s="17" t="str">
        <x:v>OWN01</x:v>
      </x:c>
      <x:c r="W366" s="17" t="str">
        <x:v>https://data.texas.gov/dataset/Public-Utility-Commission-of-Texas-Water-and-Sewer/auk8-env9</x:v>
      </x:c>
    </x:row>
    <x:row r="367" ht="46" customHeight="1">
      <x:c r="A367" s="17" t="str">
        <x:v>20782</x:v>
      </x:c>
      <x:c r="B367" s="17" t="str">
        <x:v>sewer</x:v>
      </x:c>
      <x:c r="C367" s="17" t="str">
        <x:v>CRYSTAL SPRINGS WATER</x:v>
      </x:c>
      <x:c r="D367" s="17" t="str">
        <x:v>Unresolved</x:v>
      </x:c>
      <x:c r="E367" s="17" t="str">
        <x:v>Seller retained named service areas after a partial asset sale; residual corporate ownership unresolved.</x:v>
      </x:c>
      <x:c r="F367" s="17" t="str">
        <x:v>Unresolved</x:v>
      </x:c>
      <x:c r="G367" s="17" t="str"/>
      <x:c r="H367" s="17" t="str">
        <x:v>OWN01; OWN37; OWN44</x:v>
      </x:c>
      <x:c r="I367" s="17" t="str">
        <x:v>Current company notice says it sold to Texas Water Utilities and still services Spring Branch Crossing and Pine Rock / White Rock. The exact PWS-to-CCN boundary of the transferred and retained assets has not been reconstructed. Do not assign the entire legal entity or all three registry CCNs to Nexus. Acquired assets require a service-area and date-specific match.</x:v>
      </x:c>
      <x:c r="J367" s="17" t="str">
        <x:v>MONTGOMERY</x:v>
      </x:c>
      <x:c r="K367" s="17" t="str">
        <x:v>MONTGOMERY</x:v>
      </x:c>
      <x:c r="L367" s="17" t="str"/>
      <x:c r="M367" s="17" t="str">
        <x:v>CRYSTAL SPRINGS WATER COMPANY INC</x:v>
      </x:c>
      <x:c r="N367" s="17" t="str"/>
      <x:c r="O367" s="17" t="str">
        <x:v>Not established by registry; no active-status field</x:v>
      </x:c>
      <x:c r="P367" s="17"/>
      <x:c r="Q367" s="17" t="n">
        <x:v>1</x:v>
      </x:c>
      <x:c r="R367" s="18" t="d">
        <x:v>2026-10-07T00:00:00.000Z</x:v>
      </x:c>
      <x:c r="S367" s="18" t="d">
        <x:v>2026-10-30T00:00:00.000Z</x:v>
      </x:c>
      <x:c r="T367" s="17" t="str">
        <x:v>CRYSTAL_SPRINGS</x:v>
      </x:c>
      <x:c r="U367" s="17" t="str"/>
      <x:c r="V367" s="17" t="str">
        <x:v>OWN01</x:v>
      </x:c>
      <x:c r="W367" s="17" t="str">
        <x:v>https://data.texas.gov/dataset/Public-Utility-Commission-of-Texas-Water-and-Sewer/auk8-env9</x:v>
      </x:c>
    </x:row>
    <x:row r="368" ht="46" customHeight="1">
      <x:c r="A368" s="17" t="str">
        <x:v>20789</x:v>
      </x:c>
      <x:c r="B368" s="17" t="str">
        <x:v>sewer</x:v>
      </x:c>
      <x:c r="C368" s="17" t="str">
        <x:v>RANKIN PARK MAINTENANCE AND UTILITIES</x:v>
      </x:c>
      <x:c r="D368" s="17" t="str">
        <x:v>Unresolved</x:v>
      </x:c>
      <x:c r="E368" s="17" t="str">
        <x:v>Not resolved to ultimate owner</x:v>
      </x:c>
      <x:c r="F368" s="17" t="str">
        <x:v>Unresolved</x:v>
      </x:c>
      <x:c r="G368" s="17" t="str"/>
      <x:c r="H368" s="17" t="str"/>
      <x:c r="I368" s="17" t="str">
        <x:v>No inference from legal name or responsible-party contact to beneficial ownership.</x:v>
      </x:c>
      <x:c r="J368" s="17" t="str">
        <x:v>HARRIS</x:v>
      </x:c>
      <x:c r="K368" s="17" t="str">
        <x:v>HARRIS</x:v>
      </x:c>
      <x:c r="L368" s="17" t="str"/>
      <x:c r="M368" s="17" t="str">
        <x:v>BAILER HOSPITALITY SERVICES COMPANY</x:v>
      </x:c>
      <x:c r="N368" s="17" t="str"/>
      <x:c r="O368" s="17" t="str">
        <x:v>Not established by registry; no active-status field</x:v>
      </x:c>
      <x:c r="P368" s="17"/>
      <x:c r="Q368" s="17" t="n">
        <x:v>1</x:v>
      </x:c>
      <x:c r="R368" s="18" t="d">
        <x:v>2026-10-07T00:00:00.000Z</x:v>
      </x:c>
      <x:c r="S368" s="18" t="d">
        <x:v>2026-10-30T00:00:00.000Z</x:v>
      </x:c>
      <x:c r="T368" s="17" t="str"/>
      <x:c r="U368" s="17" t="str"/>
      <x:c r="V368" s="17" t="str">
        <x:v>OWN01</x:v>
      </x:c>
      <x:c r="W368" s="17" t="str">
        <x:v>https://data.texas.gov/dataset/Public-Utility-Commission-of-Texas-Water-and-Sewer/auk8-env9</x:v>
      </x:c>
    </x:row>
    <x:row r="369" ht="46" customHeight="1">
      <x:c r="A369" s="17" t="str">
        <x:v>20798</x:v>
      </x:c>
      <x:c r="B369" s="17" t="str">
        <x:v>sewer</x:v>
      </x:c>
      <x:c r="C369" s="17" t="str">
        <x:v>WEST HOUSTON AIRPORT</x:v>
      </x:c>
      <x:c r="D369" s="17" t="str">
        <x:v>Unresolved</x:v>
      </x:c>
      <x:c r="E369" s="17" t="str">
        <x:v>Not resolved to ultimate owner</x:v>
      </x:c>
      <x:c r="F369" s="17" t="str">
        <x:v>Unresolved</x:v>
      </x:c>
      <x:c r="G369" s="17" t="str"/>
      <x:c r="H369" s="17" t="str"/>
      <x:c r="I369" s="17" t="str">
        <x:v>No inference from legal name or responsible-party contact to beneficial ownership.</x:v>
      </x:c>
      <x:c r="J369" s="17" t="str">
        <x:v>HARRIS</x:v>
      </x:c>
      <x:c r="K369" s="17" t="str">
        <x:v>HARRIS</x:v>
      </x:c>
      <x:c r="L369" s="17" t="str"/>
      <x:c r="M369" s="17" t="str">
        <x:v>WEST HOUSTON AIRPORT CORPORATION</x:v>
      </x:c>
      <x:c r="N369" s="17" t="str"/>
      <x:c r="O369" s="17" t="str">
        <x:v>Not established by registry; no active-status field</x:v>
      </x:c>
      <x:c r="P369" s="17"/>
      <x:c r="Q369" s="17" t="n">
        <x:v>1</x:v>
      </x:c>
      <x:c r="R369" s="18" t="d">
        <x:v>2026-10-07T00:00:00.000Z</x:v>
      </x:c>
      <x:c r="S369" s="18" t="d">
        <x:v>2026-10-30T00:00:00.000Z</x:v>
      </x:c>
      <x:c r="T369" s="17" t="str"/>
      <x:c r="U369" s="17" t="str"/>
      <x:c r="V369" s="17" t="str">
        <x:v>OWN01</x:v>
      </x:c>
      <x:c r="W369" s="17" t="str">
        <x:v>https://data.texas.gov/dataset/Public-Utility-Commission-of-Texas-Water-and-Sewer/auk8-env9</x:v>
      </x:c>
    </x:row>
    <x:row r="370" ht="46" customHeight="1">
      <x:c r="A370" s="17" t="str">
        <x:v>20805</x:v>
      </x:c>
      <x:c r="B370" s="17" t="str">
        <x:v>sewer</x:v>
      </x:c>
      <x:c r="C370" s="17" t="str">
        <x:v>ROUND ROCK RANCH PUD UTILITY</x:v>
      </x:c>
      <x:c r="D370" s="17" t="str">
        <x:v>Unresolved</x:v>
      </x:c>
      <x:c r="E370" s="17" t="str">
        <x:v>Not resolved to ultimate owner</x:v>
      </x:c>
      <x:c r="F370" s="17" t="str">
        <x:v>Unresolved</x:v>
      </x:c>
      <x:c r="G370" s="17" t="str"/>
      <x:c r="H370" s="17" t="str"/>
      <x:c r="I370" s="17" t="str">
        <x:v>No inference from legal name or responsible-party contact to beneficial ownership.</x:v>
      </x:c>
      <x:c r="J370" s="17" t="str">
        <x:v>WILLIAMSON</x:v>
      </x:c>
      <x:c r="K370" s="17" t="str">
        <x:v>WILLIAMSON</x:v>
      </x:c>
      <x:c r="L370" s="17" t="str"/>
      <x:c r="M370" s="17" t="str">
        <x:v>ROUND ROCK RANCH PUD UTILITY COMPANY INC</x:v>
      </x:c>
      <x:c r="N370" s="17" t="str"/>
      <x:c r="O370" s="17" t="str">
        <x:v>Not established by registry; no active-status field</x:v>
      </x:c>
      <x:c r="P370" s="17"/>
      <x:c r="Q370" s="17" t="n">
        <x:v>1</x:v>
      </x:c>
      <x:c r="R370" s="18" t="d">
        <x:v>2026-10-07T00:00:00.000Z</x:v>
      </x:c>
      <x:c r="S370" s="18" t="d">
        <x:v>2026-10-30T00:00:00.000Z</x:v>
      </x:c>
      <x:c r="T370" s="17" t="str"/>
      <x:c r="U370" s="17" t="str"/>
      <x:c r="V370" s="17" t="str">
        <x:v>OWN01</x:v>
      </x:c>
      <x:c r="W370" s="17" t="str">
        <x:v>https://data.texas.gov/dataset/Public-Utility-Commission-of-Texas-Water-and-Sewer/auk8-env9</x:v>
      </x:c>
    </x:row>
    <x:row r="371" ht="46" customHeight="1">
      <x:c r="A371" s="17" t="str">
        <x:v>20815</x:v>
      </x:c>
      <x:c r="B371" s="17" t="str">
        <x:v>sewer</x:v>
      </x:c>
      <x:c r="C371" s="17" t="str">
        <x:v>LIBERTY UTILITIES (SILVERLEAF WATER) LLC</x:v>
      </x:c>
      <x:c r="D371" s="17" t="str">
        <x:v>Liberty Utilities Texas</x:v>
      </x:c>
      <x:c r="E371" s="17" t="str">
        <x:v>Documented platform match; see group caveats</x:v>
      </x:c>
      <x:c r="F371" s="17" t="str">
        <x:v>Publicly traded holding company; dispersed shareholders</x:v>
      </x:c>
      <x:c r="G371" s="17" t="str">
        <x:v>Algonquin Power &amp; Utilities Corp. via Liberty</x:v>
      </x:c>
      <x:c r="H371" s="17" t="str">
        <x:v>OWN01; OWN21; OWN22; OWN46</x:v>
      </x:c>
      <x:c r="I371" s="17" t="str">
        <x:v>Water and sewer connections can represent the same household. No customer concentration or household total is calculated from these CCNs.</x:v>
      </x:c>
      <x:c r="J371" s="17" t="str">
        <x:v>COMAL, MONTGOMERY, SMITH, WOOD</x:v>
      </x:c>
      <x:c r="K371" s="17" t="str">
        <x:v>WOOD</x:v>
      </x:c>
      <x:c r="L371" s="17" t="str"/>
      <x:c r="M371" s="17" t="str">
        <x:v>LIBERTY UTILITIES (SILVERLEAF WATER) LLC</x:v>
      </x:c>
      <x:c r="N371" s="17" t="str">
        <x:v>ALGONQUIN</x:v>
      </x:c>
      <x:c r="O371" s="17" t="str">
        <x:v>Not established by registry; no active-status field</x:v>
      </x:c>
      <x:c r="P371" s="17"/>
      <x:c r="Q371" s="17" t="n">
        <x:v>1</x:v>
      </x:c>
      <x:c r="R371" s="18" t="d">
        <x:v>2026-10-07T00:00:00.000Z</x:v>
      </x:c>
      <x:c r="S371" s="18" t="d">
        <x:v>2026-10-30T00:00:00.000Z</x:v>
      </x:c>
      <x:c r="T371" s="17" t="str"/>
      <x:c r="U371" s="17" t="str"/>
      <x:c r="V371" s="17" t="str">
        <x:v>OWN01</x:v>
      </x:c>
      <x:c r="W371" s="17" t="str">
        <x:v>https://data.texas.gov/dataset/Public-Utility-Commission-of-Texas-Water-and-Sewer/auk8-env9</x:v>
      </x:c>
    </x:row>
    <x:row r="372" ht="46" customHeight="1">
      <x:c r="A372" s="17" t="str">
        <x:v>20816</x:v>
      </x:c>
      <x:c r="B372" s="17" t="str">
        <x:v>sewer</x:v>
      </x:c>
      <x:c r="C372" s="17" t="str">
        <x:v>UNDINE TEXAS ENVIRONMENTAL LLC</x:v>
      </x:c>
      <x:c r="D372" s="17" t="str">
        <x:v>Undine</x:v>
      </x:c>
      <x:c r="E372" s="17" t="str">
        <x:v>Documented platform match; see group caveats</x:v>
      </x:c>
      <x:c r="F372" s="17" t="str">
        <x:v>Private infrastructure fund</x:v>
      </x:c>
      <x:c r="G372" s="17" t="str">
        <x:v>Undine, LLC / Ridgewood Infrastructure</x:v>
      </x:c>
      <x:c r="H372" s="17" t="str">
        <x:v>OWN01; OWN15; OWN16; OWN17</x:v>
      </x:c>
      <x:c r="I372" s="17" t="str">
        <x:v>A sale process was reported in September 2025, but the current Ridgewood portfolio page lists Undine as an unrealized investment. No completed sale was verified.</x:v>
      </x:c>
      <x:c r="J372" s="17" t="str">
        <x:v>BRAZORIA, CALHOUN, MONTGOMERY, PARKER, TARRANT</x:v>
      </x:c>
      <x:c r="K372" s="17" t="str">
        <x:v>TARRANT</x:v>
      </x:c>
      <x:c r="L372" s="17" t="str"/>
      <x:c r="M372" s="17" t="str">
        <x:v>UNDINE TEXAS ENVIRONMENTAL LLC</x:v>
      </x:c>
      <x:c r="N372" s="17" t="str">
        <x:v>UNDINE</x:v>
      </x:c>
      <x:c r="O372" s="17" t="str">
        <x:v>Not established by registry; no active-status field</x:v>
      </x:c>
      <x:c r="P372" s="17"/>
      <x:c r="Q372" s="17" t="n">
        <x:v>1</x:v>
      </x:c>
      <x:c r="R372" s="18" t="d">
        <x:v>2026-10-07T00:00:00.000Z</x:v>
      </x:c>
      <x:c r="S372" s="18" t="d">
        <x:v>2026-10-30T00:00:00.000Z</x:v>
      </x:c>
      <x:c r="T372" s="17" t="str"/>
      <x:c r="U372" s="17" t="str"/>
      <x:c r="V372" s="17" t="str">
        <x:v>OWN01</x:v>
      </x:c>
      <x:c r="W372" s="17" t="str">
        <x:v>https://data.texas.gov/dataset/Public-Utility-Commission-of-Texas-Water-and-Sewer/auk8-env9</x:v>
      </x:c>
    </x:row>
    <x:row r="373" ht="46" customHeight="1">
      <x:c r="A373" s="17" t="str">
        <x:v>20817</x:v>
      </x:c>
      <x:c r="B373" s="17" t="str">
        <x:v>sewer</x:v>
      </x:c>
      <x:c r="C373" s="17" t="str">
        <x:v>SP UTILITY COMPANY</x:v>
      </x:c>
      <x:c r="D373" s="17" t="str">
        <x:v>Unresolved</x:v>
      </x:c>
      <x:c r="E373" s="17" t="str">
        <x:v>Not resolved to ultimate owner</x:v>
      </x:c>
      <x:c r="F373" s="17" t="str">
        <x:v>Unresolved</x:v>
      </x:c>
      <x:c r="G373" s="17" t="str"/>
      <x:c r="H373" s="17" t="str"/>
      <x:c r="I373" s="17" t="str">
        <x:v>No inference from legal name or responsible-party contact to beneficial ownership.</x:v>
      </x:c>
      <x:c r="J373" s="17" t="str">
        <x:v>BRAZORIA</x:v>
      </x:c>
      <x:c r="K373" s="17" t="str">
        <x:v>BRAZORIA</x:v>
      </x:c>
      <x:c r="L373" s="17" t="str"/>
      <x:c r="M373" s="17" t="str">
        <x:v>SP UTILITY COMPANY INC</x:v>
      </x:c>
      <x:c r="N373" s="17" t="str"/>
      <x:c r="O373" s="17" t="str">
        <x:v>Not established by registry; no active-status field</x:v>
      </x:c>
      <x:c r="P373" s="17"/>
      <x:c r="Q373" s="17" t="n">
        <x:v>1</x:v>
      </x:c>
      <x:c r="R373" s="18" t="d">
        <x:v>2026-10-07T00:00:00.000Z</x:v>
      </x:c>
      <x:c r="S373" s="18" t="d">
        <x:v>2026-10-30T00:00:00.000Z</x:v>
      </x:c>
      <x:c r="T373" s="17" t="str"/>
      <x:c r="U373" s="17" t="str"/>
      <x:c r="V373" s="17" t="str">
        <x:v>OWN01</x:v>
      </x:c>
      <x:c r="W373" s="17" t="str">
        <x:v>https://data.texas.gov/dataset/Public-Utility-Commission-of-Texas-Water-and-Sewer/auk8-env9</x:v>
      </x:c>
    </x:row>
    <x:row r="374" ht="46" customHeight="1">
      <x:c r="A374" s="17" t="str">
        <x:v>20823</x:v>
      </x:c>
      <x:c r="B374" s="17" t="str">
        <x:v>sewer</x:v>
      </x:c>
      <x:c r="C374" s="17" t="str">
        <x:v>OW CONROE</x:v>
      </x:c>
      <x:c r="D374" s="17" t="str">
        <x:v>Unresolved</x:v>
      </x:c>
      <x:c r="E374" s="17" t="str">
        <x:v>Not resolved to ultimate owner</x:v>
      </x:c>
      <x:c r="F374" s="17" t="str">
        <x:v>Unresolved</x:v>
      </x:c>
      <x:c r="G374" s="17" t="str"/>
      <x:c r="H374" s="17" t="str"/>
      <x:c r="I374" s="17" t="str">
        <x:v>No inference from legal name or responsible-party contact to beneficial ownership.</x:v>
      </x:c>
      <x:c r="J374" s="17" t="str">
        <x:v>MONTGOMERY</x:v>
      </x:c>
      <x:c r="K374" s="17" t="str">
        <x:v>MONTGOMERY</x:v>
      </x:c>
      <x:c r="L374" s="17" t="str"/>
      <x:c r="M374" s="17" t="str">
        <x:v>OW CONROE LLC</x:v>
      </x:c>
      <x:c r="N374" s="17" t="str"/>
      <x:c r="O374" s="17" t="str">
        <x:v>Not established by registry; no active-status field</x:v>
      </x:c>
      <x:c r="P374" s="17"/>
      <x:c r="Q374" s="17" t="n">
        <x:v>1</x:v>
      </x:c>
      <x:c r="R374" s="18" t="d">
        <x:v>2026-10-07T00:00:00.000Z</x:v>
      </x:c>
      <x:c r="S374" s="18" t="d">
        <x:v>2026-10-30T00:00:00.000Z</x:v>
      </x:c>
      <x:c r="T374" s="17" t="str"/>
      <x:c r="U374" s="17" t="str"/>
      <x:c r="V374" s="17" t="str">
        <x:v>OWN01</x:v>
      </x:c>
      <x:c r="W374" s="17" t="str">
        <x:v>https://data.texas.gov/dataset/Public-Utility-Commission-of-Texas-Water-and-Sewer/auk8-env9</x:v>
      </x:c>
    </x:row>
    <x:row r="375" ht="46" customHeight="1">
      <x:c r="A375" s="17" t="str">
        <x:v>20824</x:v>
      </x:c>
      <x:c r="B375" s="17" t="str">
        <x:v>sewer</x:v>
      </x:c>
      <x:c r="C375" s="17" t="str">
        <x:v>THOMPSON WATER &amp; CONSTRUCTION</x:v>
      </x:c>
      <x:c r="D375" s="17" t="str">
        <x:v>Unresolved</x:v>
      </x:c>
      <x:c r="E375" s="17" t="str">
        <x:v>Not resolved to ultimate owner</x:v>
      </x:c>
      <x:c r="F375" s="17" t="str">
        <x:v>Unresolved</x:v>
      </x:c>
      <x:c r="G375" s="17" t="str"/>
      <x:c r="H375" s="17" t="str"/>
      <x:c r="I375" s="17" t="str">
        <x:v>No inference from legal name or responsible-party contact to beneficial ownership.</x:v>
      </x:c>
      <x:c r="J375" s="17" t="str">
        <x:v>FREESTONE</x:v>
      </x:c>
      <x:c r="K375" s="17" t="str">
        <x:v>FREESTONE</x:v>
      </x:c>
      <x:c r="L375" s="17" t="str"/>
      <x:c r="M375" s="17" t="str"/>
      <x:c r="N375" s="17" t="str"/>
      <x:c r="O375" s="17" t="str">
        <x:v>Not established by registry; no active-status field</x:v>
      </x:c>
      <x:c r="P375" s="17"/>
      <x:c r="Q375" s="17" t="n">
        <x:v>1</x:v>
      </x:c>
      <x:c r="R375" s="18" t="d">
        <x:v>2026-10-07T00:00:00.000Z</x:v>
      </x:c>
      <x:c r="S375" s="18" t="d">
        <x:v>2026-10-30T00:00:00.000Z</x:v>
      </x:c>
      <x:c r="T375" s="17" t="str"/>
      <x:c r="U375" s="17" t="str"/>
      <x:c r="V375" s="17" t="str">
        <x:v>OWN01</x:v>
      </x:c>
      <x:c r="W375" s="17" t="str">
        <x:v>https://data.texas.gov/dataset/Public-Utility-Commission-of-Texas-Water-and-Sewer/auk8-env9</x:v>
      </x:c>
    </x:row>
    <x:row r="376" ht="46" customHeight="1">
      <x:c r="A376" s="17" t="str">
        <x:v>20828</x:v>
      </x:c>
      <x:c r="B376" s="17" t="str">
        <x:v>sewer</x:v>
      </x:c>
      <x:c r="C376" s="17" t="str">
        <x:v>MEADOWLAND UTILITY</x:v>
      </x:c>
      <x:c r="D376" s="17" t="str">
        <x:v>Unresolved</x:v>
      </x:c>
      <x:c r="E376" s="17" t="str">
        <x:v>Not resolved to ultimate owner</x:v>
      </x:c>
      <x:c r="F376" s="17" t="str">
        <x:v>Unresolved</x:v>
      </x:c>
      <x:c r="G376" s="17" t="str"/>
      <x:c r="H376" s="17" t="str"/>
      <x:c r="I376" s="17" t="str">
        <x:v>No inference from legal name or responsible-party contact to beneficial ownership.</x:v>
      </x:c>
      <x:c r="J376" s="17" t="str">
        <x:v>BRAZORIA</x:v>
      </x:c>
      <x:c r="K376" s="17" t="str">
        <x:v>BRAZORIA</x:v>
      </x:c>
      <x:c r="L376" s="17" t="str"/>
      <x:c r="M376" s="17" t="str">
        <x:v>MEADOWLAND UTILITY CORP</x:v>
      </x:c>
      <x:c r="N376" s="17" t="str"/>
      <x:c r="O376" s="17" t="str">
        <x:v>Not established by registry; no active-status field</x:v>
      </x:c>
      <x:c r="P376" s="17"/>
      <x:c r="Q376" s="17" t="n">
        <x:v>1</x:v>
      </x:c>
      <x:c r="R376" s="18" t="d">
        <x:v>2026-10-07T00:00:00.000Z</x:v>
      </x:c>
      <x:c r="S376" s="18" t="d">
        <x:v>2026-10-30T00:00:00.000Z</x:v>
      </x:c>
      <x:c r="T376" s="17" t="str"/>
      <x:c r="U376" s="17" t="str"/>
      <x:c r="V376" s="17" t="str">
        <x:v>OWN01</x:v>
      </x:c>
      <x:c r="W376" s="17" t="str">
        <x:v>https://data.texas.gov/dataset/Public-Utility-Commission-of-Texas-Water-and-Sewer/auk8-env9</x:v>
      </x:c>
    </x:row>
    <x:row r="377" ht="46" customHeight="1">
      <x:c r="A377" s="17" t="str">
        <x:v>20832</x:v>
      </x:c>
      <x:c r="B377" s="17" t="str">
        <x:v>sewer</x:v>
      </x:c>
      <x:c r="C377" s="17" t="str">
        <x:v>UNDINE TEXAS ENVIRONMENTAL LLC</x:v>
      </x:c>
      <x:c r="D377" s="17" t="str">
        <x:v>Undine</x:v>
      </x:c>
      <x:c r="E377" s="17" t="str">
        <x:v>Documented platform match; see group caveats</x:v>
      </x:c>
      <x:c r="F377" s="17" t="str">
        <x:v>Private infrastructure fund</x:v>
      </x:c>
      <x:c r="G377" s="17" t="str">
        <x:v>Undine, LLC / Ridgewood Infrastructure</x:v>
      </x:c>
      <x:c r="H377" s="17" t="str">
        <x:v>OWN01; OWN15; OWN16; OWN17</x:v>
      </x:c>
      <x:c r="I377" s="17" t="str">
        <x:v>A sale process was reported in September 2025, but the current Ridgewood portfolio page lists Undine as an unrealized investment. No completed sale was verified.</x:v>
      </x:c>
      <x:c r="J377" s="17" t="str">
        <x:v>JOHNSON</x:v>
      </x:c>
      <x:c r="K377" s="17" t="str">
        <x:v>JOHNSON</x:v>
      </x:c>
      <x:c r="L377" s="17" t="str"/>
      <x:c r="M377" s="17" t="str">
        <x:v>UNDINE TEXAS ENVIRONMENTAL LLC</x:v>
      </x:c>
      <x:c r="N377" s="17" t="str">
        <x:v>UNDINE</x:v>
      </x:c>
      <x:c r="O377" s="17" t="str">
        <x:v>Not established by registry; no active-status field</x:v>
      </x:c>
      <x:c r="P377" s="17"/>
      <x:c r="Q377" s="17" t="n">
        <x:v>1</x:v>
      </x:c>
      <x:c r="R377" s="18" t="d">
        <x:v>2026-10-07T00:00:00.000Z</x:v>
      </x:c>
      <x:c r="S377" s="18" t="d">
        <x:v>2026-10-30T00:00:00.000Z</x:v>
      </x:c>
      <x:c r="T377" s="17" t="str"/>
      <x:c r="U377" s="17" t="str"/>
      <x:c r="V377" s="17" t="str">
        <x:v>OWN01</x:v>
      </x:c>
      <x:c r="W377" s="17" t="str">
        <x:v>https://data.texas.gov/dataset/Public-Utility-Commission-of-Texas-Water-and-Sewer/auk8-env9</x:v>
      </x:c>
    </x:row>
    <x:row r="378" ht="46" customHeight="1">
      <x:c r="A378" s="17" t="str">
        <x:v>20847</x:v>
      </x:c>
      <x:c r="B378" s="17" t="str">
        <x:v>sewer</x:v>
      </x:c>
      <x:c r="C378" s="17" t="str">
        <x:v>PARADISE COVE WASTEWATER</x:v>
      </x:c>
      <x:c r="D378" s="17" t="str">
        <x:v>Unresolved</x:v>
      </x:c>
      <x:c r="E378" s="17" t="str">
        <x:v>Not resolved to ultimate owner</x:v>
      </x:c>
      <x:c r="F378" s="17" t="str">
        <x:v>Unresolved</x:v>
      </x:c>
      <x:c r="G378" s="17" t="str"/>
      <x:c r="H378" s="17" t="str"/>
      <x:c r="I378" s="17" t="str">
        <x:v>No inference from legal name or responsible-party contact to beneficial ownership.</x:v>
      </x:c>
      <x:c r="J378" s="17" t="str">
        <x:v>MONTGOMERY</x:v>
      </x:c>
      <x:c r="K378" s="17" t="str">
        <x:v>MONTGOMERY</x:v>
      </x:c>
      <x:c r="L378" s="17" t="str">
        <x:v>PARADISE COVE WASTEWATER</x:v>
      </x:c>
      <x:c r="M378" s="17" t="str">
        <x:v>U S LAND CORP DBA PARADISE COVE WASTEWATER</x:v>
      </x:c>
      <x:c r="N378" s="17" t="str"/>
      <x:c r="O378" s="17" t="str">
        <x:v>Not established by registry; no active-status field</x:v>
      </x:c>
      <x:c r="P378" s="17"/>
      <x:c r="Q378" s="17" t="n">
        <x:v>1</x:v>
      </x:c>
      <x:c r="R378" s="18" t="d">
        <x:v>2026-10-07T00:00:00.000Z</x:v>
      </x:c>
      <x:c r="S378" s="18" t="d">
        <x:v>2026-10-30T00:00:00.000Z</x:v>
      </x:c>
      <x:c r="T378" s="17" t="str"/>
      <x:c r="U378" s="17" t="str"/>
      <x:c r="V378" s="17" t="str">
        <x:v>OWN01</x:v>
      </x:c>
      <x:c r="W378" s="17" t="str">
        <x:v>https://data.texas.gov/dataset/Public-Utility-Commission-of-Texas-Water-and-Sewer/auk8-env9</x:v>
      </x:c>
    </x:row>
    <x:row r="379" ht="46" customHeight="1">
      <x:c r="A379" s="17" t="str">
        <x:v>20848</x:v>
      </x:c>
      <x:c r="B379" s="17" t="str">
        <x:v>sewer</x:v>
      </x:c>
      <x:c r="C379" s="17" t="str">
        <x:v>AUTUMN SHADOWS MHP</x:v>
      </x:c>
      <x:c r="D379" s="17" t="str">
        <x:v>Unresolved</x:v>
      </x:c>
      <x:c r="E379" s="17" t="str">
        <x:v>Not resolved to ultimate owner</x:v>
      </x:c>
      <x:c r="F379" s="17" t="str">
        <x:v>Unresolved</x:v>
      </x:c>
      <x:c r="G379" s="17" t="str"/>
      <x:c r="H379" s="17" t="str"/>
      <x:c r="I379" s="17" t="str">
        <x:v>No inference from legal name or responsible-party contact to beneficial ownership.</x:v>
      </x:c>
      <x:c r="J379" s="17" t="str">
        <x:v>BRAZORIA</x:v>
      </x:c>
      <x:c r="K379" s="17" t="str">
        <x:v>BRAZORIA</x:v>
      </x:c>
      <x:c r="L379" s="17" t="str"/>
      <x:c r="M379" s="17" t="str">
        <x:v>JDS REALTY INC</x:v>
      </x:c>
      <x:c r="N379" s="17" t="str"/>
      <x:c r="O379" s="17" t="str">
        <x:v>Not established by registry; no active-status field</x:v>
      </x:c>
      <x:c r="P379" s="17"/>
      <x:c r="Q379" s="17" t="n">
        <x:v>1</x:v>
      </x:c>
      <x:c r="R379" s="18" t="d">
        <x:v>2026-10-07T00:00:00.000Z</x:v>
      </x:c>
      <x:c r="S379" s="18" t="d">
        <x:v>2026-10-30T00:00:00.000Z</x:v>
      </x:c>
      <x:c r="T379" s="17" t="str"/>
      <x:c r="U379" s="17" t="str"/>
      <x:c r="V379" s="17" t="str">
        <x:v>OWN01</x:v>
      </x:c>
      <x:c r="W379" s="17" t="str">
        <x:v>https://data.texas.gov/dataset/Public-Utility-Commission-of-Texas-Water-and-Sewer/auk8-env9</x:v>
      </x:c>
    </x:row>
    <x:row r="380" ht="46" customHeight="1">
      <x:c r="A380" s="17" t="str">
        <x:v>20851</x:v>
      </x:c>
      <x:c r="B380" s="17" t="str">
        <x:v>sewer</x:v>
      </x:c>
      <x:c r="C380" s="17" t="str">
        <x:v>ROVING MEADOWS UTILITIES</x:v>
      </x:c>
      <x:c r="D380" s="17" t="str">
        <x:v>Unresolved</x:v>
      </x:c>
      <x:c r="E380" s="17" t="str">
        <x:v>Not resolved to ultimate owner</x:v>
      </x:c>
      <x:c r="F380" s="17" t="str">
        <x:v>Unresolved</x:v>
      </x:c>
      <x:c r="G380" s="17" t="str"/>
      <x:c r="H380" s="17" t="str"/>
      <x:c r="I380" s="17" t="str">
        <x:v>No inference from legal name or responsible-party contact to beneficial ownership.</x:v>
      </x:c>
      <x:c r="J380" s="17" t="str">
        <x:v>HARRIS</x:v>
      </x:c>
      <x:c r="K380" s="17" t="str">
        <x:v>HARRIS</x:v>
      </x:c>
      <x:c r="L380" s="17" t="str"/>
      <x:c r="M380" s="17" t="str">
        <x:v>ROVING MEADOWS UTILITIES INC</x:v>
      </x:c>
      <x:c r="N380" s="17" t="str"/>
      <x:c r="O380" s="17" t="str">
        <x:v>Not established by registry; no active-status field</x:v>
      </x:c>
      <x:c r="P380" s="17"/>
      <x:c r="Q380" s="17" t="n">
        <x:v>1</x:v>
      </x:c>
      <x:c r="R380" s="18" t="d">
        <x:v>2026-10-07T00:00:00.000Z</x:v>
      </x:c>
      <x:c r="S380" s="18" t="d">
        <x:v>2026-10-30T00:00:00.000Z</x:v>
      </x:c>
      <x:c r="T380" s="17" t="str"/>
      <x:c r="U380" s="17" t="str"/>
      <x:c r="V380" s="17" t="str">
        <x:v>OWN01</x:v>
      </x:c>
      <x:c r="W380" s="17" t="str">
        <x:v>https://data.texas.gov/dataset/Public-Utility-Commission-of-Texas-Water-and-Sewer/auk8-env9</x:v>
      </x:c>
    </x:row>
    <x:row r="381" ht="46" customHeight="1">
      <x:c r="A381" s="17" t="str">
        <x:v>20853</x:v>
      </x:c>
      <x:c r="B381" s="17" t="str">
        <x:v>sewer</x:v>
      </x:c>
      <x:c r="C381" s="17" t="str">
        <x:v>HB SHADY OAKS TX LP</x:v>
      </x:c>
      <x:c r="D381" s="17" t="str">
        <x:v>Unresolved</x:v>
      </x:c>
      <x:c r="E381" s="17" t="str">
        <x:v>Not resolved to ultimate owner</x:v>
      </x:c>
      <x:c r="F381" s="17" t="str">
        <x:v>Unresolved</x:v>
      </x:c>
      <x:c r="G381" s="17" t="str"/>
      <x:c r="H381" s="17" t="str"/>
      <x:c r="I381" s="17" t="str">
        <x:v>No inference from legal name or responsible-party contact to beneficial ownership.</x:v>
      </x:c>
      <x:c r="J381" s="17" t="str">
        <x:v>ERATH</x:v>
      </x:c>
      <x:c r="K381" s="17" t="str">
        <x:v>ERATH</x:v>
      </x:c>
      <x:c r="L381" s="17" t="str"/>
      <x:c r="M381" s="17" t="str">
        <x:v>HB SHADY OAKS TX LP</x:v>
      </x:c>
      <x:c r="N381" s="17" t="str"/>
      <x:c r="O381" s="17" t="str">
        <x:v>Not established by registry; no active-status field</x:v>
      </x:c>
      <x:c r="P381" s="17"/>
      <x:c r="Q381" s="17" t="n">
        <x:v>1</x:v>
      </x:c>
      <x:c r="R381" s="18" t="d">
        <x:v>2026-10-07T00:00:00.000Z</x:v>
      </x:c>
      <x:c r="S381" s="18" t="d">
        <x:v>2026-10-30T00:00:00.000Z</x:v>
      </x:c>
      <x:c r="T381" s="17" t="str"/>
      <x:c r="U381" s="17" t="str"/>
      <x:c r="V381" s="17" t="str">
        <x:v>OWN01</x:v>
      </x:c>
      <x:c r="W381" s="17" t="str">
        <x:v>https://data.texas.gov/dataset/Public-Utility-Commission-of-Texas-Water-and-Sewer/auk8-env9</x:v>
      </x:c>
    </x:row>
    <x:row r="382" ht="46" customHeight="1">
      <x:c r="A382" s="17" t="str">
        <x:v>20865</x:v>
      </x:c>
      <x:c r="B382" s="17" t="str">
        <x:v>sewer</x:v>
      </x:c>
      <x:c r="C382" s="17" t="str">
        <x:v>MID-TEX UTILITIES</x:v>
      </x:c>
      <x:c r="D382" s="17" t="str">
        <x:v>Texas Water Utilities / Corix Utilities Texas</x:v>
      </x:c>
      <x:c r="E382" s="17" t="str">
        <x:v>Documented platform match; see group caveats</x:v>
      </x:c>
      <x:c r="F382" s="17" t="str">
        <x:v>Institutional infrastructure funds, public-sector pension capital and insurer capital</x:v>
      </x:c>
      <x:c r="G382" s="17" t="str">
        <x:v>Nexus Water Group; BCI program and SWMAC/IIF/Bazos structure</x:v>
      </x:c>
      <x:c r="H382" s="17" t="str">
        <x:v>OWN01; OWN04; OWN05; OWN06; OWN07; OWN08; OWN37</x:v>
      </x:c>
      <x:c r="I382"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382" s="17" t="str">
        <x:v>HAYS, TRAVIS</x:v>
      </x:c>
      <x:c r="K382" s="17" t="str">
        <x:v>HAYS</x:v>
      </x:c>
      <x:c r="L382" s="17" t="str"/>
      <x:c r="M382" s="17" t="str">
        <x:v>SWWC UTILITIES INC</x:v>
      </x:c>
      <x:c r="N382" s="17" t="str">
        <x:v>NEXUS</x:v>
      </x:c>
      <x:c r="O382" s="17" t="str">
        <x:v>Not established by registry; no active-status field</x:v>
      </x:c>
      <x:c r="P382" s="17"/>
      <x:c r="Q382" s="17" t="n">
        <x:v>1</x:v>
      </x:c>
      <x:c r="R382" s="18" t="d">
        <x:v>2026-10-07T00:00:00.000Z</x:v>
      </x:c>
      <x:c r="S382" s="18" t="d">
        <x:v>2026-10-30T00:00:00.000Z</x:v>
      </x:c>
      <x:c r="T382" s="17" t="str"/>
      <x:c r="U382" s="17" t="str"/>
      <x:c r="V382" s="17" t="str">
        <x:v>OWN01</x:v>
      </x:c>
      <x:c r="W382" s="17" t="str">
        <x:v>https://data.texas.gov/dataset/Public-Utility-Commission-of-Texas-Water-and-Sewer/auk8-env9</x:v>
      </x:c>
    </x:row>
    <x:row r="383" ht="46" customHeight="1">
      <x:c r="A383" s="17" t="str">
        <x:v>20867</x:v>
      </x:c>
      <x:c r="B383" s="17" t="str">
        <x:v>sewer</x:v>
      </x:c>
      <x:c r="C383" s="17" t="str">
        <x:v>AQUA DEVELOPMENT INC</x:v>
      </x:c>
      <x:c r="D383" s="17" t="str">
        <x:v>Aqua Texas</x:v>
      </x:c>
      <x:c r="E383" s="17" t="str">
        <x:v>Documented platform match; see group caveats</x:v>
      </x:c>
      <x:c r="F383" s="17" t="str">
        <x:v>Publicly traded holding company; dispersed shareholders</x:v>
      </x:c>
      <x:c r="G383" s="17" t="str">
        <x:v>Essential Utilities, Inc.</x:v>
      </x:c>
      <x:c r="H383" s="17" t="str">
        <x:v>OWN01; OWN09; OWN10; OWN11; OWN36</x:v>
      </x:c>
      <x:c r="I383"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383" s="17" t="str">
        <x:v>BASTROP, BRAZORIA, CHEROKEE, COMAL, DENTON, FORT BEND, HARRIS, HAYS, HOOD, MONTGOMERY, PARKER, TARRANT, TRAVIS, WISE</x:v>
      </x:c>
      <x:c r="K383" s="17" t="str">
        <x:v>HARRIS</x:v>
      </x:c>
      <x:c r="L383" s="17" t="str"/>
      <x:c r="M383" s="17" t="str">
        <x:v>AQUA DEVELOPMENT INC</x:v>
      </x:c>
      <x:c r="N383" s="17" t="str">
        <x:v>ESSENTIAL</x:v>
      </x:c>
      <x:c r="O383" s="17" t="str">
        <x:v>Not established by registry; no active-status field</x:v>
      </x:c>
      <x:c r="P383" s="17"/>
      <x:c r="Q383" s="17" t="n">
        <x:v>1</x:v>
      </x:c>
      <x:c r="R383" s="18" t="d">
        <x:v>2026-10-07T00:00:00.000Z</x:v>
      </x:c>
      <x:c r="S383" s="18" t="d">
        <x:v>2026-10-30T00:00:00.000Z</x:v>
      </x:c>
      <x:c r="T383" s="17" t="str"/>
      <x:c r="U383" s="17" t="str"/>
      <x:c r="V383" s="17" t="str">
        <x:v>OWN01</x:v>
      </x:c>
      <x:c r="W383" s="17" t="str">
        <x:v>https://data.texas.gov/dataset/Public-Utility-Commission-of-Texas-Water-and-Sewer/auk8-env9</x:v>
      </x:c>
    </x:row>
    <x:row r="384" ht="46" customHeight="1">
      <x:c r="A384" s="17" t="str">
        <x:v>20869</x:v>
      </x:c>
      <x:c r="B384" s="17" t="str">
        <x:v>sewer</x:v>
      </x:c>
      <x:c r="C384" s="17" t="str">
        <x:v>RAINBOWS END SEWER SYSTEM</x:v>
      </x:c>
      <x:c r="D384" s="17" t="str">
        <x:v>Unresolved</x:v>
      </x:c>
      <x:c r="E384" s="17" t="str">
        <x:v>Not resolved to ultimate owner</x:v>
      </x:c>
      <x:c r="F384" s="17" t="str">
        <x:v>Unresolved</x:v>
      </x:c>
      <x:c r="G384" s="17" t="str"/>
      <x:c r="H384" s="17" t="str"/>
      <x:c r="I384" s="17" t="str">
        <x:v>No inference from legal name or responsible-party contact to beneficial ownership.</x:v>
      </x:c>
      <x:c r="J384" s="17" t="str">
        <x:v>POLK</x:v>
      </x:c>
      <x:c r="K384" s="17" t="str">
        <x:v>POLK</x:v>
      </x:c>
      <x:c r="L384" s="17" t="str"/>
      <x:c r="M384" s="17" t="str">
        <x:v>ESCAPEES INC</x:v>
      </x:c>
      <x:c r="N384" s="17" t="str"/>
      <x:c r="O384" s="17" t="str">
        <x:v>Not established by registry; no active-status field</x:v>
      </x:c>
      <x:c r="P384" s="17"/>
      <x:c r="Q384" s="17" t="n">
        <x:v>1</x:v>
      </x:c>
      <x:c r="R384" s="18" t="d">
        <x:v>2026-10-07T00:00:00.000Z</x:v>
      </x:c>
      <x:c r="S384" s="18" t="d">
        <x:v>2026-10-30T00:00:00.000Z</x:v>
      </x:c>
      <x:c r="T384" s="17" t="str"/>
      <x:c r="U384" s="17" t="str"/>
      <x:c r="V384" s="17" t="str">
        <x:v>OWN01</x:v>
      </x:c>
      <x:c r="W384" s="17" t="str">
        <x:v>https://data.texas.gov/dataset/Public-Utility-Commission-of-Texas-Water-and-Sewer/auk8-env9</x:v>
      </x:c>
    </x:row>
    <x:row r="385" ht="46" customHeight="1">
      <x:c r="A385" s="17" t="str">
        <x:v>20870</x:v>
      </x:c>
      <x:c r="B385" s="17" t="str">
        <x:v>sewer</x:v>
      </x:c>
      <x:c r="C385" s="17" t="str">
        <x:v>ROYAL VALLEY UTILITIES</x:v>
      </x:c>
      <x:c r="D385" s="17" t="str">
        <x:v>Unresolved</x:v>
      </x:c>
      <x:c r="E385" s="17" t="str">
        <x:v>Not resolved to ultimate owner</x:v>
      </x:c>
      <x:c r="F385" s="17" t="str">
        <x:v>Unresolved</x:v>
      </x:c>
      <x:c r="G385" s="17" t="str"/>
      <x:c r="H385" s="17" t="str"/>
      <x:c r="I385" s="17" t="str">
        <x:v>No inference from legal name or responsible-party contact to beneficial ownership.</x:v>
      </x:c>
      <x:c r="J385" s="17" t="str">
        <x:v>FORT BEND</x:v>
      </x:c>
      <x:c r="K385" s="17" t="str">
        <x:v>FORT BEND</x:v>
      </x:c>
      <x:c r="L385" s="17" t="str"/>
      <x:c r="M385" s="17" t="str">
        <x:v>ROYAL VALLEY UTILITIES INC</x:v>
      </x:c>
      <x:c r="N385" s="17" t="str"/>
      <x:c r="O385" s="17" t="str">
        <x:v>Not established by registry; no active-status field</x:v>
      </x:c>
      <x:c r="P385" s="17"/>
      <x:c r="Q385" s="17" t="n">
        <x:v>1</x:v>
      </x:c>
      <x:c r="R385" s="18" t="d">
        <x:v>2026-10-07T00:00:00.000Z</x:v>
      </x:c>
      <x:c r="S385" s="18" t="d">
        <x:v>2026-10-30T00:00:00.000Z</x:v>
      </x:c>
      <x:c r="T385" s="17" t="str"/>
      <x:c r="U385" s="17" t="str"/>
      <x:c r="V385" s="17" t="str">
        <x:v>OWN01</x:v>
      </x:c>
      <x:c r="W385" s="17" t="str">
        <x:v>https://data.texas.gov/dataset/Public-Utility-Commission-of-Texas-Water-and-Sewer/auk8-env9</x:v>
      </x:c>
    </x:row>
    <x:row r="386" ht="46" customHeight="1">
      <x:c r="A386" s="17" t="str">
        <x:v>20871</x:v>
      </x:c>
      <x:c r="B386" s="17" t="str">
        <x:v>sewer</x:v>
      </x:c>
      <x:c r="C386" s="17" t="str">
        <x:v>MANVEL UTILITIES</x:v>
      </x:c>
      <x:c r="D386" s="17" t="str">
        <x:v>Unresolved</x:v>
      </x:c>
      <x:c r="E386" s="17" t="str">
        <x:v>Not resolved to ultimate owner</x:v>
      </x:c>
      <x:c r="F386" s="17" t="str">
        <x:v>Unresolved</x:v>
      </x:c>
      <x:c r="G386" s="17" t="str"/>
      <x:c r="H386" s="17" t="str"/>
      <x:c r="I386" s="17" t="str">
        <x:v>No inference from legal name or responsible-party contact to beneficial ownership.</x:v>
      </x:c>
      <x:c r="J386" s="17" t="str">
        <x:v>BRAZORIA</x:v>
      </x:c>
      <x:c r="K386" s="17" t="str">
        <x:v>BRAZORIA</x:v>
      </x:c>
      <x:c r="L386" s="17" t="str"/>
      <x:c r="M386" s="17" t="str">
        <x:v>MANVEL UTILITIES LP</x:v>
      </x:c>
      <x:c r="N386" s="17" t="str"/>
      <x:c r="O386" s="17" t="str">
        <x:v>Not established by registry; no active-status field</x:v>
      </x:c>
      <x:c r="P386" s="17"/>
      <x:c r="Q386" s="17" t="n">
        <x:v>1</x:v>
      </x:c>
      <x:c r="R386" s="18" t="d">
        <x:v>2026-10-07T00:00:00.000Z</x:v>
      </x:c>
      <x:c r="S386" s="18" t="d">
        <x:v>2026-10-30T00:00:00.000Z</x:v>
      </x:c>
      <x:c r="T386" s="17" t="str"/>
      <x:c r="U386" s="17" t="str"/>
      <x:c r="V386" s="17" t="str">
        <x:v>OWN01</x:v>
      </x:c>
      <x:c r="W386" s="17" t="str">
        <x:v>https://data.texas.gov/dataset/Public-Utility-Commission-of-Texas-Water-and-Sewer/auk8-env9</x:v>
      </x:c>
    </x:row>
    <x:row r="387" ht="46" customHeight="1">
      <x:c r="A387" s="17" t="str">
        <x:v>20874</x:v>
      </x:c>
      <x:c r="B387" s="17" t="str">
        <x:v>sewer</x:v>
      </x:c>
      <x:c r="C387" s="17" t="str">
        <x:v>RANCH CREST WATER</x:v>
      </x:c>
      <x:c r="D387" s="17" t="str">
        <x:v>Unresolved</x:v>
      </x:c>
      <x:c r="E387" s="17" t="str">
        <x:v>Not resolved to ultimate owner</x:v>
      </x:c>
      <x:c r="F387" s="17" t="str">
        <x:v>Unresolved</x:v>
      </x:c>
      <x:c r="G387" s="17" t="str"/>
      <x:c r="H387" s="17" t="str"/>
      <x:c r="I387" s="17" t="str">
        <x:v>No inference from legal name or responsible-party contact to beneficial ownership.</x:v>
      </x:c>
      <x:c r="J387" s="17" t="str">
        <x:v>MONTGOMERY</x:v>
      </x:c>
      <x:c r="K387" s="17" t="str">
        <x:v>MONTGOMERY</x:v>
      </x:c>
      <x:c r="L387" s="17" t="str"/>
      <x:c r="M387" s="17" t="str">
        <x:v>UTILITIES INVESTMENT</x:v>
      </x:c>
      <x:c r="N387" s="17" t="str"/>
      <x:c r="O387" s="17" t="str">
        <x:v>Not established by registry; no active-status field</x:v>
      </x:c>
      <x:c r="P387" s="17"/>
      <x:c r="Q387" s="17" t="n">
        <x:v>1</x:v>
      </x:c>
      <x:c r="R387" s="18" t="d">
        <x:v>2026-10-07T00:00:00.000Z</x:v>
      </x:c>
      <x:c r="S387" s="18" t="d">
        <x:v>2026-10-30T00:00:00.000Z</x:v>
      </x:c>
      <x:c r="T387" s="17" t="str"/>
      <x:c r="U387" s="17" t="str"/>
      <x:c r="V387" s="17" t="str">
        <x:v>OWN01</x:v>
      </x:c>
      <x:c r="W387" s="17" t="str">
        <x:v>https://data.texas.gov/dataset/Public-Utility-Commission-of-Texas-Water-and-Sewer/auk8-env9</x:v>
      </x:c>
    </x:row>
    <x:row r="388" ht="46" customHeight="1">
      <x:c r="A388" s="17" t="str">
        <x:v>20875</x:v>
      </x:c>
      <x:c r="B388" s="17" t="str">
        <x:v>sewer</x:v>
      </x:c>
      <x:c r="C388" s="17" t="str">
        <x:v>RAILYARD UTILITY CO</x:v>
      </x:c>
      <x:c r="D388" s="17" t="str">
        <x:v>Texas Water Service / BVRT</x:v>
      </x:c>
      <x:c r="E388" s="17" t="str">
        <x:v>Documented platform match; see group caveats</x:v>
      </x:c>
      <x:c r="F388" s="17" t="str">
        <x:v>Publicly traded group controlling a joint venture; a minority partner remains</x:v>
      </x:c>
      <x:c r="G388" s="17" t="str">
        <x:v>California Water Service Group via TWSC, Inc.</x:v>
      </x:c>
      <x:c r="H388" s="17" t="str">
        <x:v>OWN01; OWN23; OWN24; OWN25</x:v>
      </x:c>
      <x:c r="I388"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388" s="17" t="str">
        <x:v>HAYS</x:v>
      </x:c>
      <x:c r="K388" s="17" t="str">
        <x:v>HAYS</x:v>
      </x:c>
      <x:c r="L388" s="17" t="str"/>
      <x:c r="M388" s="17" t="str">
        <x:v>RAILYARD UTILITY CO LLC</x:v>
      </x:c>
      <x:c r="N388" s="17" t="str">
        <x:v>CWT</x:v>
      </x:c>
      <x:c r="O388" s="17" t="str">
        <x:v>Not established by registry; no active-status field</x:v>
      </x:c>
      <x:c r="P388" s="17"/>
      <x:c r="Q388" s="17" t="n">
        <x:v>1</x:v>
      </x:c>
      <x:c r="R388" s="18" t="d">
        <x:v>2026-10-07T00:00:00.000Z</x:v>
      </x:c>
      <x:c r="S388" s="18" t="d">
        <x:v>2026-10-30T00:00:00.000Z</x:v>
      </x:c>
      <x:c r="T388" s="17" t="str"/>
      <x:c r="U388" s="17" t="str"/>
      <x:c r="V388" s="17" t="str">
        <x:v>OWN01</x:v>
      </x:c>
      <x:c r="W388" s="17" t="str">
        <x:v>https://data.texas.gov/dataset/Public-Utility-Commission-of-Texas-Water-and-Sewer/auk8-env9</x:v>
      </x:c>
    </x:row>
    <x:row r="389" ht="46" customHeight="1">
      <x:c r="A389" s="17" t="str">
        <x:v>20877</x:v>
      </x:c>
      <x:c r="B389" s="17" t="str">
        <x:v>sewer</x:v>
      </x:c>
      <x:c r="C389" s="17" t="str">
        <x:v>SJWTX INC</x:v>
      </x:c>
      <x:c r="D389" s="17" t="str">
        <x:v>Texas Water Company / Quadvest</x:v>
      </x:c>
      <x:c r="E389" s="17" t="str">
        <x:v>Documented platform match; see group caveats</x:v>
      </x:c>
      <x:c r="F389" s="17" t="str">
        <x:v>Publicly traded holding company; dispersed shareholders</x:v>
      </x:c>
      <x:c r="G389" s="17" t="str">
        <x:v>H2O America</x:v>
      </x:c>
      <x:c r="H389" s="17" t="str">
        <x:v>OWN01; OWN02; OWN03</x:v>
      </x:c>
      <x:c r="I389" s="17" t="str">
        <x:v>Quadvest acquisition closed October 1, 2026. Registry utility names and CCNs are retained as published; the legal post-close registration of each CCN has not been independently confirmed.</x:v>
      </x:c>
      <x:c r="J389" s="17" t="str">
        <x:v>COMAL, KENDALL</x:v>
      </x:c>
      <x:c r="K389" s="17" t="str">
        <x:v>COMAL</x:v>
      </x:c>
      <x:c r="L389" s="17" t="str">
        <x:v>THE TEXAS WATER COMPANY</x:v>
      </x:c>
      <x:c r="M389" s="17" t="str">
        <x:v>SJWTX INC</x:v>
      </x:c>
      <x:c r="N389" s="17" t="str">
        <x:v>H2O</x:v>
      </x:c>
      <x:c r="O389" s="17" t="str">
        <x:v>Not established by registry; no active-status field</x:v>
      </x:c>
      <x:c r="P389" s="17"/>
      <x:c r="Q389" s="17" t="n">
        <x:v>1</x:v>
      </x:c>
      <x:c r="R389" s="18" t="d">
        <x:v>2026-10-07T00:00:00.000Z</x:v>
      </x:c>
      <x:c r="S389" s="18" t="d">
        <x:v>2026-10-30T00:00:00.000Z</x:v>
      </x:c>
      <x:c r="T389" s="17" t="str"/>
      <x:c r="U389" s="17" t="str"/>
      <x:c r="V389" s="17" t="str">
        <x:v>OWN01</x:v>
      </x:c>
      <x:c r="W389" s="17" t="str">
        <x:v>https://data.texas.gov/dataset/Public-Utility-Commission-of-Texas-Water-and-Sewer/auk8-env9</x:v>
      </x:c>
    </x:row>
    <x:row r="390" ht="46" customHeight="1">
      <x:c r="A390" s="17" t="str">
        <x:v>20899</x:v>
      </x:c>
      <x:c r="B390" s="17" t="str">
        <x:v>sewer</x:v>
      </x:c>
      <x:c r="C390" s="17" t="str">
        <x:v>TEXAS WATER UTILITIES LP</x:v>
      </x:c>
      <x:c r="D390" s="17" t="str">
        <x:v>Texas Water Utilities / Corix Utilities Texas</x:v>
      </x:c>
      <x:c r="E390" s="17" t="str">
        <x:v>Documented platform match; see group caveats</x:v>
      </x:c>
      <x:c r="F390" s="17" t="str">
        <x:v>Institutional infrastructure funds, public-sector pension capital and insurer capital</x:v>
      </x:c>
      <x:c r="G390" s="17" t="str">
        <x:v>Nexus Water Group; BCI program and SWMAC/IIF/Bazos structure</x:v>
      </x:c>
      <x:c r="H390" s="17" t="str">
        <x:v>OWN01; OWN04; OWN05; OWN06; OWN07; OWN08; OWN37</x:v>
      </x:c>
      <x:c r="I390"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390" s="17" t="str">
        <x:v>ARANSAS, BRAZORIA, CHAMBERS, FORT BEND, GRAYSON, HARRIS, HENDERSON, JACKSON, MATAGORDA, MEDINA, MONTGOMERY, POLK, SAN JACINTO, TARRANT, TRINITY, WALLER, WILLIAMSON, WOOD</x:v>
      </x:c>
      <x:c r="K390" s="17" t="str">
        <x:v>MONTGOMERY</x:v>
      </x:c>
      <x:c r="L390" s="17" t="str"/>
      <x:c r="M390" s="17" t="str">
        <x:v>TEXAS WATER UTILITIES LP</x:v>
      </x:c>
      <x:c r="N390" s="17" t="str">
        <x:v>NEXUS</x:v>
      </x:c>
      <x:c r="O390" s="17" t="str">
        <x:v>Not established by registry; no active-status field</x:v>
      </x:c>
      <x:c r="P390" s="17"/>
      <x:c r="Q390" s="17" t="n">
        <x:v>1</x:v>
      </x:c>
      <x:c r="R390" s="18" t="d">
        <x:v>2026-10-07T00:00:00.000Z</x:v>
      </x:c>
      <x:c r="S390" s="18" t="d">
        <x:v>2026-10-30T00:00:00.000Z</x:v>
      </x:c>
      <x:c r="T390" s="17" t="str"/>
      <x:c r="U390" s="17" t="str"/>
      <x:c r="V390" s="17" t="str">
        <x:v>OWN01</x:v>
      </x:c>
      <x:c r="W390" s="17" t="str">
        <x:v>https://data.texas.gov/dataset/Public-Utility-Commission-of-Texas-Water-and-Sewer/auk8-env9</x:v>
      </x:c>
    </x:row>
    <x:row r="391" ht="46" customHeight="1">
      <x:c r="A391" s="17" t="str">
        <x:v>20900</x:v>
      </x:c>
      <x:c r="B391" s="17" t="str">
        <x:v>sewer</x:v>
      </x:c>
      <x:c r="C391" s="17" t="str">
        <x:v>KATY-HOCKLEY</x:v>
      </x:c>
      <x:c r="D391" s="17" t="str">
        <x:v>Unresolved</x:v>
      </x:c>
      <x:c r="E391" s="17" t="str">
        <x:v>Not resolved to ultimate owner</x:v>
      </x:c>
      <x:c r="F391" s="17" t="str">
        <x:v>Unresolved</x:v>
      </x:c>
      <x:c r="G391" s="17" t="str"/>
      <x:c r="H391" s="17" t="str"/>
      <x:c r="I391" s="17" t="str">
        <x:v>No inference from legal name or responsible-party contact to beneficial ownership.</x:v>
      </x:c>
      <x:c r="J391" s="17" t="str">
        <x:v>HARRIS</x:v>
      </x:c>
      <x:c r="K391" s="17" t="str">
        <x:v>HARRIS</x:v>
      </x:c>
      <x:c r="L391" s="17" t="str"/>
      <x:c r="M391" s="17" t="str">
        <x:v>KATY-HOCKLEY CORP</x:v>
      </x:c>
      <x:c r="N391" s="17" t="str"/>
      <x:c r="O391" s="17" t="str">
        <x:v>Not established by registry; no active-status field</x:v>
      </x:c>
      <x:c r="P391" s="17"/>
      <x:c r="Q391" s="17" t="n">
        <x:v>1</x:v>
      </x:c>
      <x:c r="R391" s="18" t="d">
        <x:v>2026-10-07T00:00:00.000Z</x:v>
      </x:c>
      <x:c r="S391" s="18" t="d">
        <x:v>2026-10-30T00:00:00.000Z</x:v>
      </x:c>
      <x:c r="T391" s="17" t="str"/>
      <x:c r="U391" s="17" t="str"/>
      <x:c r="V391" s="17" t="str">
        <x:v>OWN01</x:v>
      </x:c>
      <x:c r="W391" s="17" t="str">
        <x:v>https://data.texas.gov/dataset/Public-Utility-Commission-of-Texas-Water-and-Sewer/auk8-env9</x:v>
      </x:c>
    </x:row>
    <x:row r="392" ht="46" customHeight="1">
      <x:c r="A392" s="17" t="str">
        <x:v>20904</x:v>
      </x:c>
      <x:c r="B392" s="17" t="str">
        <x:v>sewer</x:v>
      </x:c>
      <x:c r="C392" s="17" t="str">
        <x:v>THE JOINT VENTURE OF FERNCO DEVELOPMENT LTD LENCO DEVELOPMEN</x:v>
      </x:c>
      <x:c r="D392" s="17" t="str">
        <x:v>Unresolved</x:v>
      </x:c>
      <x:c r="E392" s="17" t="str">
        <x:v>Not resolved to ultimate owner</x:v>
      </x:c>
      <x:c r="F392" s="17" t="str">
        <x:v>Unresolved</x:v>
      </x:c>
      <x:c r="G392" s="17" t="str"/>
      <x:c r="H392" s="17" t="str"/>
      <x:c r="I392" s="17" t="str">
        <x:v>No inference from legal name or responsible-party contact to beneficial ownership.</x:v>
      </x:c>
      <x:c r="J392" s="17" t="str">
        <x:v>HARRIS</x:v>
      </x:c>
      <x:c r="K392" s="17" t="str">
        <x:v>HARRIS</x:v>
      </x:c>
      <x:c r="L392" s="17" t="str"/>
      <x:c r="M392" s="17" t="str">
        <x:v>NORCO DEVELOPMENT LTD</x:v>
      </x:c>
      <x:c r="N392" s="17" t="str"/>
      <x:c r="O392" s="17" t="str">
        <x:v>Not established by registry; no active-status field</x:v>
      </x:c>
      <x:c r="P392" s="17"/>
      <x:c r="Q392" s="17" t="n">
        <x:v>1</x:v>
      </x:c>
      <x:c r="R392" s="18" t="d">
        <x:v>2026-10-07T00:00:00.000Z</x:v>
      </x:c>
      <x:c r="S392" s="18" t="d">
        <x:v>2026-10-30T00:00:00.000Z</x:v>
      </x:c>
      <x:c r="T392" s="17" t="str"/>
      <x:c r="U392" s="17" t="str"/>
      <x:c r="V392" s="17" t="str">
        <x:v>OWN01</x:v>
      </x:c>
      <x:c r="W392" s="17" t="str">
        <x:v>https://data.texas.gov/dataset/Public-Utility-Commission-of-Texas-Water-and-Sewer/auk8-env9</x:v>
      </x:c>
    </x:row>
    <x:row r="393" ht="46" customHeight="1">
      <x:c r="A393" s="17" t="str">
        <x:v>20906</x:v>
      </x:c>
      <x:c r="B393" s="17" t="str">
        <x:v>sewer</x:v>
      </x:c>
      <x:c r="C393" s="17" t="str">
        <x:v>CRYSTAL SPRINGS WATER</x:v>
      </x:c>
      <x:c r="D393" s="17" t="str">
        <x:v>Unresolved</x:v>
      </x:c>
      <x:c r="E393" s="17" t="str">
        <x:v>Seller retained named service areas after a partial asset sale; residual corporate ownership unresolved.</x:v>
      </x:c>
      <x:c r="F393" s="17" t="str">
        <x:v>Unresolved</x:v>
      </x:c>
      <x:c r="G393" s="17" t="str"/>
      <x:c r="H393" s="17" t="str">
        <x:v>OWN01; OWN37; OWN44</x:v>
      </x:c>
      <x:c r="I393" s="17" t="str">
        <x:v>Current company notice says it sold to Texas Water Utilities and still services Spring Branch Crossing and Pine Rock / White Rock. The exact PWS-to-CCN boundary of the transferred and retained assets has not been reconstructed. Do not assign the entire legal entity or all three registry CCNs to Nexus. Acquired assets require a service-area and date-specific match.</x:v>
      </x:c>
      <x:c r="J393" s="17" t="str">
        <x:v>HARRIS, WALKER</x:v>
      </x:c>
      <x:c r="K393" s="17" t="str">
        <x:v>HARRIS</x:v>
      </x:c>
      <x:c r="L393" s="17" t="str"/>
      <x:c r="M393" s="17" t="str">
        <x:v>CRYSTAL SPRINGS WATER COMPANY INC</x:v>
      </x:c>
      <x:c r="N393" s="17" t="str"/>
      <x:c r="O393" s="17" t="str">
        <x:v>Not established by registry; no active-status field</x:v>
      </x:c>
      <x:c r="P393" s="17"/>
      <x:c r="Q393" s="17" t="n">
        <x:v>1</x:v>
      </x:c>
      <x:c r="R393" s="18" t="d">
        <x:v>2026-10-07T00:00:00.000Z</x:v>
      </x:c>
      <x:c r="S393" s="18" t="d">
        <x:v>2026-10-30T00:00:00.000Z</x:v>
      </x:c>
      <x:c r="T393" s="17" t="str">
        <x:v>CRYSTAL_SPRINGS</x:v>
      </x:c>
      <x:c r="U393" s="17" t="str"/>
      <x:c r="V393" s="17" t="str">
        <x:v>OWN01</x:v>
      </x:c>
      <x:c r="W393" s="17" t="str">
        <x:v>https://data.texas.gov/dataset/Public-Utility-Commission-of-Texas-Water-and-Sewer/auk8-env9</x:v>
      </x:c>
    </x:row>
    <x:row r="394" ht="46" customHeight="1">
      <x:c r="A394" s="17" t="str">
        <x:v>20919</x:v>
      </x:c>
      <x:c r="B394" s="17" t="str">
        <x:v>sewer</x:v>
      </x:c>
      <x:c r="C394" s="17" t="str">
        <x:v>MUNSON POINT PROPERTY</x:v>
      </x:c>
      <x:c r="D394" s="17" t="str">
        <x:v>Unresolved</x:v>
      </x:c>
      <x:c r="E394" s="17" t="str">
        <x:v>Not resolved to ultimate owner</x:v>
      </x:c>
      <x:c r="F394" s="17" t="str">
        <x:v>Unresolved</x:v>
      </x:c>
      <x:c r="G394" s="17" t="str"/>
      <x:c r="H394" s="17" t="str"/>
      <x:c r="I394" s="17" t="str">
        <x:v>No inference from legal name or responsible-party contact to beneficial ownership.</x:v>
      </x:c>
      <x:c r="J394" s="17" t="str">
        <x:v>GRAYSON</x:v>
      </x:c>
      <x:c r="K394" s="17" t="str">
        <x:v>GRAYSON</x:v>
      </x:c>
      <x:c r="L394" s="17" t="str"/>
      <x:c r="M394" s="17" t="str">
        <x:v>MUNSON POINT PROPERTY OWNERS ASSOCIATION</x:v>
      </x:c>
      <x:c r="N394" s="17" t="str"/>
      <x:c r="O394" s="17" t="str">
        <x:v>Not established by registry; no active-status field</x:v>
      </x:c>
      <x:c r="P394" s="17"/>
      <x:c r="Q394" s="17" t="n">
        <x:v>1</x:v>
      </x:c>
      <x:c r="R394" s="18" t="d">
        <x:v>2026-10-07T00:00:00.000Z</x:v>
      </x:c>
      <x:c r="S394" s="18" t="d">
        <x:v>2026-10-30T00:00:00.000Z</x:v>
      </x:c>
      <x:c r="T394" s="17" t="str"/>
      <x:c r="U394" s="17" t="str"/>
      <x:c r="V394" s="17" t="str">
        <x:v>OWN01</x:v>
      </x:c>
      <x:c r="W394" s="17" t="str">
        <x:v>https://data.texas.gov/dataset/Public-Utility-Commission-of-Texas-Water-and-Sewer/auk8-env9</x:v>
      </x:c>
    </x:row>
    <x:row r="395" ht="46" customHeight="1">
      <x:c r="A395" s="17" t="str">
        <x:v>20928</x:v>
      </x:c>
      <x:c r="B395" s="17" t="str">
        <x:v>sewer</x:v>
      </x:c>
      <x:c r="C395" s="17" t="str">
        <x:v>TIDWELL WASTEWATER UTILITY</x:v>
      </x:c>
      <x:c r="D395" s="17" t="str">
        <x:v>Unresolved</x:v>
      </x:c>
      <x:c r="E395" s="17" t="str">
        <x:v>Not resolved to ultimate owner</x:v>
      </x:c>
      <x:c r="F395" s="17" t="str">
        <x:v>Unresolved</x:v>
      </x:c>
      <x:c r="G395" s="17" t="str"/>
      <x:c r="H395" s="17" t="str"/>
      <x:c r="I395" s="17" t="str">
        <x:v>No inference from legal name or responsible-party contact to beneficial ownership.</x:v>
      </x:c>
      <x:c r="J395" s="17" t="str">
        <x:v>HARRIS</x:v>
      </x:c>
      <x:c r="K395" s="17" t="str">
        <x:v>HARRIS</x:v>
      </x:c>
      <x:c r="L395" s="17" t="str"/>
      <x:c r="M395" s="17" t="str">
        <x:v>TIDWELL WASTEWATER UTILITY LLC</x:v>
      </x:c>
      <x:c r="N395" s="17" t="str"/>
      <x:c r="O395" s="17" t="str">
        <x:v>Not established by registry; no active-status field</x:v>
      </x:c>
      <x:c r="P395" s="17"/>
      <x:c r="Q395" s="17" t="n">
        <x:v>1</x:v>
      </x:c>
      <x:c r="R395" s="18" t="d">
        <x:v>2026-10-07T00:00:00.000Z</x:v>
      </x:c>
      <x:c r="S395" s="18" t="d">
        <x:v>2026-10-30T00:00:00.000Z</x:v>
      </x:c>
      <x:c r="T395" s="17" t="str"/>
      <x:c r="U395" s="17" t="str"/>
      <x:c r="V395" s="17" t="str">
        <x:v>OWN01</x:v>
      </x:c>
      <x:c r="W395" s="17" t="str">
        <x:v>https://data.texas.gov/dataset/Public-Utility-Commission-of-Texas-Water-and-Sewer/auk8-env9</x:v>
      </x:c>
    </x:row>
    <x:row r="396" ht="46" customHeight="1">
      <x:c r="A396" s="17" t="str">
        <x:v>20932</x:v>
      </x:c>
      <x:c r="B396" s="17" t="str">
        <x:v>sewer</x:v>
      </x:c>
      <x:c r="C396" s="17" t="str">
        <x:v>HOOKS MHP</x:v>
      </x:c>
      <x:c r="D396" s="17" t="str">
        <x:v>Unresolved</x:v>
      </x:c>
      <x:c r="E396" s="17" t="str">
        <x:v>Not resolved to ultimate owner</x:v>
      </x:c>
      <x:c r="F396" s="17" t="str">
        <x:v>Unresolved</x:v>
      </x:c>
      <x:c r="G396" s="17" t="str"/>
      <x:c r="H396" s="17" t="str"/>
      <x:c r="I396" s="17" t="str">
        <x:v>No inference from legal name or responsible-party contact to beneficial ownership.</x:v>
      </x:c>
      <x:c r="J396" s="17" t="str">
        <x:v>HARRIS</x:v>
      </x:c>
      <x:c r="K396" s="17" t="str">
        <x:v>HARRIS</x:v>
      </x:c>
      <x:c r="L396" s="17" t="str"/>
      <x:c r="M396" s="17" t="str">
        <x:v>HOOKS MOBILE HOME PARK LTD</x:v>
      </x:c>
      <x:c r="N396" s="17" t="str"/>
      <x:c r="O396" s="17" t="str">
        <x:v>Not established by registry; no active-status field</x:v>
      </x:c>
      <x:c r="P396" s="17"/>
      <x:c r="Q396" s="17" t="n">
        <x:v>1</x:v>
      </x:c>
      <x:c r="R396" s="18" t="d">
        <x:v>2026-10-07T00:00:00.000Z</x:v>
      </x:c>
      <x:c r="S396" s="18" t="d">
        <x:v>2026-10-30T00:00:00.000Z</x:v>
      </x:c>
      <x:c r="T396" s="17" t="str"/>
      <x:c r="U396" s="17" t="str"/>
      <x:c r="V396" s="17" t="str">
        <x:v>OWN01</x:v>
      </x:c>
      <x:c r="W396" s="17" t="str">
        <x:v>https://data.texas.gov/dataset/Public-Utility-Commission-of-Texas-Water-and-Sewer/auk8-env9</x:v>
      </x:c>
    </x:row>
    <x:row r="397" ht="46" customHeight="1">
      <x:c r="A397" s="17" t="str">
        <x:v>20935</x:v>
      </x:c>
      <x:c r="B397" s="17" t="str">
        <x:v>sewer</x:v>
      </x:c>
      <x:c r="C397" s="17" t="str">
        <x:v>R &amp; K WEIMAN MHP LC</x:v>
      </x:c>
      <x:c r="D397" s="17" t="str">
        <x:v>Unresolved</x:v>
      </x:c>
      <x:c r="E397" s="17" t="str">
        <x:v>Not resolved to ultimate owner</x:v>
      </x:c>
      <x:c r="F397" s="17" t="str">
        <x:v>Unresolved</x:v>
      </x:c>
      <x:c r="G397" s="17" t="str"/>
      <x:c r="H397" s="17" t="str"/>
      <x:c r="I397" s="17" t="str">
        <x:v>No inference from legal name or responsible-party contact to beneficial ownership.</x:v>
      </x:c>
      <x:c r="J397" s="17" t="str">
        <x:v>HARRIS</x:v>
      </x:c>
      <x:c r="K397" s="17" t="str">
        <x:v>HARRIS</x:v>
      </x:c>
      <x:c r="L397" s="17" t="str"/>
      <x:c r="M397" s="17" t="str">
        <x:v>R&amp;K WEIMAN MHP LC</x:v>
      </x:c>
      <x:c r="N397" s="17" t="str"/>
      <x:c r="O397" s="17" t="str">
        <x:v>Not established by registry; no active-status field</x:v>
      </x:c>
      <x:c r="P397" s="17"/>
      <x:c r="Q397" s="17" t="n">
        <x:v>1</x:v>
      </x:c>
      <x:c r="R397" s="18" t="d">
        <x:v>2026-10-07T00:00:00.000Z</x:v>
      </x:c>
      <x:c r="S397" s="18" t="d">
        <x:v>2026-10-30T00:00:00.000Z</x:v>
      </x:c>
      <x:c r="T397" s="17" t="str"/>
      <x:c r="U397" s="17" t="str"/>
      <x:c r="V397" s="17" t="str">
        <x:v>OWN01</x:v>
      </x:c>
      <x:c r="W397" s="17" t="str">
        <x:v>https://data.texas.gov/dataset/Public-Utility-Commission-of-Texas-Water-and-Sewer/auk8-env9</x:v>
      </x:c>
    </x:row>
    <x:row r="398" ht="46" customHeight="1">
      <x:c r="A398" s="17" t="str">
        <x:v>20944</x:v>
      </x:c>
      <x:c r="B398" s="17" t="str">
        <x:v>sewer</x:v>
      </x:c>
      <x:c r="C398" s="17" t="str">
        <x:v>KB HOME LONE STAR</x:v>
      </x:c>
      <x:c r="D398" s="17" t="str">
        <x:v>Unresolved</x:v>
      </x:c>
      <x:c r="E398" s="17" t="str">
        <x:v>Not resolved to ultimate owner</x:v>
      </x:c>
      <x:c r="F398" s="17" t="str">
        <x:v>Unresolved</x:v>
      </x:c>
      <x:c r="G398" s="17" t="str"/>
      <x:c r="H398" s="17" t="str"/>
      <x:c r="I398" s="17" t="str">
        <x:v>No inference from legal name or responsible-party contact to beneficial ownership.</x:v>
      </x:c>
      <x:c r="J398" s="17" t="str">
        <x:v>TRAVIS</x:v>
      </x:c>
      <x:c r="K398" s="17" t="str">
        <x:v>TRAVIS</x:v>
      </x:c>
      <x:c r="L398" s="17" t="str"/>
      <x:c r="M398" s="17" t="str">
        <x:v>KB HOME LONE STAR LP</x:v>
      </x:c>
      <x:c r="N398" s="17" t="str"/>
      <x:c r="O398" s="17" t="str">
        <x:v>Not established by registry; no active-status field</x:v>
      </x:c>
      <x:c r="P398" s="17"/>
      <x:c r="Q398" s="17" t="n">
        <x:v>1</x:v>
      </x:c>
      <x:c r="R398" s="18" t="d">
        <x:v>2026-10-07T00:00:00.000Z</x:v>
      </x:c>
      <x:c r="S398" s="18" t="d">
        <x:v>2026-10-30T00:00:00.000Z</x:v>
      </x:c>
      <x:c r="T398" s="17" t="str"/>
      <x:c r="U398" s="17" t="str"/>
      <x:c r="V398" s="17" t="str">
        <x:v>OWN01</x:v>
      </x:c>
      <x:c r="W398" s="17" t="str">
        <x:v>https://data.texas.gov/dataset/Public-Utility-Commission-of-Texas-Water-and-Sewer/auk8-env9</x:v>
      </x:c>
    </x:row>
    <x:row r="399" ht="46" customHeight="1">
      <x:c r="A399" s="17" t="str">
        <x:v>20948</x:v>
      </x:c>
      <x:c r="B399" s="17" t="str">
        <x:v>sewer</x:v>
      </x:c>
      <x:c r="C399" s="17" t="str">
        <x:v>UNDINE DEVELOPMENT LLC</x:v>
      </x:c>
      <x:c r="D399" s="17" t="str">
        <x:v>Undine</x:v>
      </x:c>
      <x:c r="E399" s="17" t="str">
        <x:v>Documented platform match; see group caveats</x:v>
      </x:c>
      <x:c r="F399" s="17" t="str">
        <x:v>Private infrastructure fund</x:v>
      </x:c>
      <x:c r="G399" s="17" t="str">
        <x:v>Undine, LLC / Ridgewood Infrastructure</x:v>
      </x:c>
      <x:c r="H399" s="17" t="str">
        <x:v>OWN01; OWN15; OWN16; OWN17</x:v>
      </x:c>
      <x:c r="I399" s="17" t="str">
        <x:v>A sale process was reported in September 2025, but the current Ridgewood portfolio page lists Undine as an unrealized investment. No completed sale was verified.</x:v>
      </x:c>
      <x:c r="J399" s="17" t="str">
        <x:v>TRAVIS</x:v>
      </x:c>
      <x:c r="K399" s="17" t="str">
        <x:v>TRAVIS</x:v>
      </x:c>
      <x:c r="L399" s="17" t="str"/>
      <x:c r="M399" s="17" t="str">
        <x:v>UNDINE DEVELOPMENT LLC</x:v>
      </x:c>
      <x:c r="N399" s="17" t="str">
        <x:v>UNDINE</x:v>
      </x:c>
      <x:c r="O399" s="17" t="str">
        <x:v>Not established by registry; no active-status field</x:v>
      </x:c>
      <x:c r="P399" s="17"/>
      <x:c r="Q399" s="17" t="n">
        <x:v>1</x:v>
      </x:c>
      <x:c r="R399" s="18" t="d">
        <x:v>2026-10-07T00:00:00.000Z</x:v>
      </x:c>
      <x:c r="S399" s="18" t="d">
        <x:v>2026-10-30T00:00:00.000Z</x:v>
      </x:c>
      <x:c r="T399" s="17" t="str"/>
      <x:c r="U399" s="17" t="str"/>
      <x:c r="V399" s="17" t="str">
        <x:v>OWN01</x:v>
      </x:c>
      <x:c r="W399" s="17" t="str">
        <x:v>https://data.texas.gov/dataset/Public-Utility-Commission-of-Texas-Water-and-Sewer/auk8-env9</x:v>
      </x:c>
    </x:row>
    <x:row r="400" ht="46" customHeight="1">
      <x:c r="A400" s="17" t="str">
        <x:v>20949</x:v>
      </x:c>
      <x:c r="B400" s="17" t="str">
        <x:v>sewer</x:v>
      </x:c>
      <x:c r="C400" s="17" t="str">
        <x:v>LATERNA VILLA UTILITIES</x:v>
      </x:c>
      <x:c r="D400" s="17" t="str">
        <x:v>Unresolved</x:v>
      </x:c>
      <x:c r="E400" s="17" t="str">
        <x:v>Not resolved to ultimate owner</x:v>
      </x:c>
      <x:c r="F400" s="17" t="str">
        <x:v>Unresolved</x:v>
      </x:c>
      <x:c r="G400" s="17" t="str"/>
      <x:c r="H400" s="17" t="str"/>
      <x:c r="I400" s="17" t="str">
        <x:v>No inference from legal name or responsible-party contact to beneficial ownership.</x:v>
      </x:c>
      <x:c r="J400" s="17" t="str">
        <x:v>FORT BEND, HARRIS</x:v>
      </x:c>
      <x:c r="K400" s="17" t="str">
        <x:v>HARRIS</x:v>
      </x:c>
      <x:c r="L400" s="17" t="str"/>
      <x:c r="M400" s="17" t="str"/>
      <x:c r="N400" s="17" t="str"/>
      <x:c r="O400" s="17" t="str">
        <x:v>Not established by registry; no active-status field</x:v>
      </x:c>
      <x:c r="P400" s="17"/>
      <x:c r="Q400" s="17" t="n">
        <x:v>1</x:v>
      </x:c>
      <x:c r="R400" s="18" t="d">
        <x:v>2026-10-07T00:00:00.000Z</x:v>
      </x:c>
      <x:c r="S400" s="18" t="d">
        <x:v>2026-10-30T00:00:00.000Z</x:v>
      </x:c>
      <x:c r="T400" s="17" t="str"/>
      <x:c r="U400" s="17" t="str"/>
      <x:c r="V400" s="17" t="str">
        <x:v>OWN01</x:v>
      </x:c>
      <x:c r="W400" s="17" t="str">
        <x:v>https://data.texas.gov/dataset/Public-Utility-Commission-of-Texas-Water-and-Sewer/auk8-env9</x:v>
      </x:c>
    </x:row>
    <x:row r="401" ht="46" customHeight="1">
      <x:c r="A401" s="17" t="str">
        <x:v>20952</x:v>
      </x:c>
      <x:c r="B401" s="17" t="str">
        <x:v>sewer</x:v>
      </x:c>
      <x:c r="C401" s="17" t="str">
        <x:v>QUADVEST</x:v>
      </x:c>
      <x:c r="D401" s="17" t="str">
        <x:v>Texas Water Company / Quadvest</x:v>
      </x:c>
      <x:c r="E401" s="17" t="str">
        <x:v>Documented platform match; see group caveats</x:v>
      </x:c>
      <x:c r="F401" s="17" t="str">
        <x:v>Publicly traded holding company; dispersed shareholders</x:v>
      </x:c>
      <x:c r="G401" s="17" t="str">
        <x:v>H2O America</x:v>
      </x:c>
      <x:c r="H401" s="17" t="str">
        <x:v>OWN01; OWN02; OWN03</x:v>
      </x:c>
      <x:c r="I401" s="17" t="str">
        <x:v>Quadvest acquisition closed October 1, 2026. Registry utility names and CCNs are retained as published; the legal post-close registration of each CCN has not been independently confirmed.</x:v>
      </x:c>
      <x:c r="J401" s="17" t="str">
        <x:v>HARRIS, MONTGOMERY</x:v>
      </x:c>
      <x:c r="K401" s="17" t="str">
        <x:v>MONTGOMERY</x:v>
      </x:c>
      <x:c r="L401" s="17" t="str"/>
      <x:c r="M401" s="17" t="str">
        <x:v>QUADVEST LP</x:v>
      </x:c>
      <x:c r="N401" s="17" t="str">
        <x:v>H2O</x:v>
      </x:c>
      <x:c r="O401" s="17" t="str">
        <x:v>Not established by registry; no active-status field</x:v>
      </x:c>
      <x:c r="P401" s="17"/>
      <x:c r="Q401" s="17" t="n">
        <x:v>1</x:v>
      </x:c>
      <x:c r="R401" s="18" t="d">
        <x:v>2026-10-07T00:00:00.000Z</x:v>
      </x:c>
      <x:c r="S401" s="18" t="d">
        <x:v>2026-10-30T00:00:00.000Z</x:v>
      </x:c>
      <x:c r="T401" s="17" t="str"/>
      <x:c r="U401" s="17" t="str"/>
      <x:c r="V401" s="17" t="str">
        <x:v>OWN01</x:v>
      </x:c>
      <x:c r="W401" s="17" t="str">
        <x:v>https://data.texas.gov/dataset/Public-Utility-Commission-of-Texas-Water-and-Sewer/auk8-env9</x:v>
      </x:c>
    </x:row>
    <x:row r="402" ht="46" customHeight="1">
      <x:c r="A402" s="17" t="str">
        <x:v>20953</x:v>
      </x:c>
      <x:c r="B402" s="17" t="str">
        <x:v>sewer</x:v>
      </x:c>
      <x:c r="C402" s="17" t="str">
        <x:v>AUS-TEX PARTS &amp; SERVICES</x:v>
      </x:c>
      <x:c r="D402" s="17" t="str">
        <x:v>Unresolved</x:v>
      </x:c>
      <x:c r="E402" s="17" t="str">
        <x:v>Not resolved to ultimate owner</x:v>
      </x:c>
      <x:c r="F402" s="17" t="str">
        <x:v>Unresolved</x:v>
      </x:c>
      <x:c r="G402" s="17" t="str"/>
      <x:c r="H402" s="17" t="str"/>
      <x:c r="I402" s="17" t="str">
        <x:v>No inference from legal name or responsible-party contact to beneficial ownership.</x:v>
      </x:c>
      <x:c r="J402" s="17" t="str">
        <x:v>CALDWELL</x:v>
      </x:c>
      <x:c r="K402" s="17" t="str">
        <x:v>CALDWELL</x:v>
      </x:c>
      <x:c r="L402" s="17" t="str">
        <x:v>MUSTANG PLAZA</x:v>
      </x:c>
      <x:c r="M402" s="17" t="str">
        <x:v>AUS-TEX PARTS &amp; SERVICES LTD</x:v>
      </x:c>
      <x:c r="N402" s="17" t="str"/>
      <x:c r="O402" s="17" t="str">
        <x:v>Not established by registry; no active-status field</x:v>
      </x:c>
      <x:c r="P402" s="17"/>
      <x:c r="Q402" s="17" t="n">
        <x:v>1</x:v>
      </x:c>
      <x:c r="R402" s="18" t="d">
        <x:v>2026-10-07T00:00:00.000Z</x:v>
      </x:c>
      <x:c r="S402" s="18" t="d">
        <x:v>2026-10-30T00:00:00.000Z</x:v>
      </x:c>
      <x:c r="T402" s="17" t="str"/>
      <x:c r="U402" s="17" t="str"/>
      <x:c r="V402" s="17" t="str">
        <x:v>OWN01</x:v>
      </x:c>
      <x:c r="W402" s="17" t="str">
        <x:v>https://data.texas.gov/dataset/Public-Utility-Commission-of-Texas-Water-and-Sewer/auk8-env9</x:v>
      </x:c>
    </x:row>
    <x:row r="403" ht="46" customHeight="1">
      <x:c r="A403" s="17" t="str">
        <x:v>20964</x:v>
      </x:c>
      <x:c r="B403" s="17" t="str">
        <x:v>sewer</x:v>
      </x:c>
      <x:c r="C403" s="17" t="str">
        <x:v>SOUTH CENTRAL WATER</x:v>
      </x:c>
      <x:c r="D403" s="17" t="str">
        <x:v>Unresolved</x:v>
      </x:c>
      <x:c r="E403" s="17" t="str">
        <x:v>Not resolved to ultimate owner</x:v>
      </x:c>
      <x:c r="F403" s="17" t="str">
        <x:v>Unresolved</x:v>
      </x:c>
      <x:c r="G403" s="17" t="str"/>
      <x:c r="H403" s="17" t="str"/>
      <x:c r="I403" s="17" t="str">
        <x:v>No inference from legal name or responsible-party contact to beneficial ownership.</x:v>
      </x:c>
      <x:c r="J403" s="17" t="str">
        <x:v>BEXAR, COMAL, HARRIS, LIBERTY, MONTGOMERY, PARKER</x:v>
      </x:c>
      <x:c r="K403" s="17" t="str">
        <x:v>LIBERTY</x:v>
      </x:c>
      <x:c r="L403" s="17" t="str"/>
      <x:c r="M403" s="17" t="str">
        <x:v>SOUTH CENTRAL WATER COMPANY</x:v>
      </x:c>
      <x:c r="N403" s="17" t="str"/>
      <x:c r="O403" s="17" t="str">
        <x:v>Not established by registry; no active-status field</x:v>
      </x:c>
      <x:c r="P403" s="17"/>
      <x:c r="Q403" s="17" t="n">
        <x:v>1</x:v>
      </x:c>
      <x:c r="R403" s="18" t="d">
        <x:v>2026-10-07T00:00:00.000Z</x:v>
      </x:c>
      <x:c r="S403" s="18" t="d">
        <x:v>2026-10-30T00:00:00.000Z</x:v>
      </x:c>
      <x:c r="T403" s="17" t="str"/>
      <x:c r="U403" s="17" t="str"/>
      <x:c r="V403" s="17" t="str">
        <x:v>OWN01</x:v>
      </x:c>
      <x:c r="W403" s="17" t="str">
        <x:v>https://data.texas.gov/dataset/Public-Utility-Commission-of-Texas-Water-and-Sewer/auk8-env9</x:v>
      </x:c>
    </x:row>
    <x:row r="404" ht="46" customHeight="1">
      <x:c r="A404" s="17" t="str">
        <x:v>20979</x:v>
      </x:c>
      <x:c r="B404" s="17" t="str">
        <x:v>sewer</x:v>
      </x:c>
      <x:c r="C404" s="17" t="str">
        <x:v>TERRA VERDE UTILITY</x:v>
      </x:c>
      <x:c r="D404" s="17" t="str">
        <x:v>Unresolved</x:v>
      </x:c>
      <x:c r="E404" s="17" t="str">
        <x:v>Not resolved to ultimate owner</x:v>
      </x:c>
      <x:c r="F404" s="17" t="str">
        <x:v>Unresolved</x:v>
      </x:c>
      <x:c r="G404" s="17" t="str"/>
      <x:c r="H404" s="17" t="str"/>
      <x:c r="I404" s="17" t="str">
        <x:v>No inference from legal name or responsible-party contact to beneficial ownership.</x:v>
      </x:c>
      <x:c r="J404" s="17" t="str">
        <x:v>WALLER</x:v>
      </x:c>
      <x:c r="K404" s="17" t="str">
        <x:v>WALLER</x:v>
      </x:c>
      <x:c r="L404" s="17" t="str"/>
      <x:c r="M404" s="17" t="str">
        <x:v>TERRA VERDE UTILITY COMPANY LLC</x:v>
      </x:c>
      <x:c r="N404" s="17" t="str"/>
      <x:c r="O404" s="17" t="str">
        <x:v>Not established by registry; no active-status field</x:v>
      </x:c>
      <x:c r="P404" s="17"/>
      <x:c r="Q404" s="17" t="n">
        <x:v>1</x:v>
      </x:c>
      <x:c r="R404" s="18" t="d">
        <x:v>2026-10-07T00:00:00.000Z</x:v>
      </x:c>
      <x:c r="S404" s="18" t="d">
        <x:v>2026-10-30T00:00:00.000Z</x:v>
      </x:c>
      <x:c r="T404" s="17" t="str"/>
      <x:c r="U404" s="17" t="str"/>
      <x:c r="V404" s="17" t="str">
        <x:v>OWN01</x:v>
      </x:c>
      <x:c r="W404" s="17" t="str">
        <x:v>https://data.texas.gov/dataset/Public-Utility-Commission-of-Texas-Water-and-Sewer/auk8-env9</x:v>
      </x:c>
    </x:row>
    <x:row r="405" ht="46" customHeight="1">
      <x:c r="A405" s="17" t="str">
        <x:v>20983</x:v>
      </x:c>
      <x:c r="B405" s="17" t="str">
        <x:v>sewer</x:v>
      </x:c>
      <x:c r="C405" s="17" t="str">
        <x:v>CEDAR GROVE MOBILE HOME PARK</x:v>
      </x:c>
      <x:c r="D405" s="17" t="str">
        <x:v>Unresolved</x:v>
      </x:c>
      <x:c r="E405" s="17" t="str">
        <x:v>Not resolved to ultimate owner</x:v>
      </x:c>
      <x:c r="F405" s="17" t="str">
        <x:v>Unresolved</x:v>
      </x:c>
      <x:c r="G405" s="17" t="str"/>
      <x:c r="H405" s="17" t="str"/>
      <x:c r="I405" s="17" t="str">
        <x:v>No inference from legal name or responsible-party contact to beneficial ownership.</x:v>
      </x:c>
      <x:c r="J405" s="17" t="str">
        <x:v>BRAZORIA</x:v>
      </x:c>
      <x:c r="K405" s="17" t="str">
        <x:v>BRAZORIA</x:v>
      </x:c>
      <x:c r="L405" s="17" t="str"/>
      <x:c r="M405" s="17" t="str">
        <x:v>FORESTAIRE ESTATES</x:v>
      </x:c>
      <x:c r="N405" s="17" t="str"/>
      <x:c r="O405" s="17" t="str">
        <x:v>Not established by registry; no active-status field</x:v>
      </x:c>
      <x:c r="P405" s="17"/>
      <x:c r="Q405" s="17" t="n">
        <x:v>1</x:v>
      </x:c>
      <x:c r="R405" s="18" t="d">
        <x:v>2026-10-07T00:00:00.000Z</x:v>
      </x:c>
      <x:c r="S405" s="18" t="d">
        <x:v>2026-10-30T00:00:00.000Z</x:v>
      </x:c>
      <x:c r="T405" s="17" t="str"/>
      <x:c r="U405" s="17" t="str"/>
      <x:c r="V405" s="17" t="str">
        <x:v>OWN01</x:v>
      </x:c>
      <x:c r="W405" s="17" t="str">
        <x:v>https://data.texas.gov/dataset/Public-Utility-Commission-of-Texas-Water-and-Sewer/auk8-env9</x:v>
      </x:c>
    </x:row>
    <x:row r="406" ht="46" customHeight="1">
      <x:c r="A406" s="17" t="str">
        <x:v>20984</x:v>
      </x:c>
      <x:c r="B406" s="17" t="str">
        <x:v>sewer</x:v>
      </x:c>
      <x:c r="C406" s="17" t="str">
        <x:v>MSEC WASTE WATER INC</x:v>
      </x:c>
      <x:c r="D406" s="17" t="str">
        <x:v>MidSouth Water / Wastewater</x:v>
      </x:c>
      <x:c r="E406" s="17" t="str">
        <x:v>Documented platform match; see group caveats</x:v>
      </x:c>
      <x:c r="F406" s="17" t="str">
        <x:v>Member-owned cooperative subsidiaries</x:v>
      </x:c>
      <x:c r="G406" s="17" t="str">
        <x:v>Mid-South Electric Cooperative Association</x:v>
      </x:c>
      <x:c r="H406" s="17" t="str">
        <x:v>OWN01; OWN32; OWN33</x:v>
      </x:c>
      <x:c r="I406" s="17" t="str">
        <x:v>A purchase agreement with the City of Conroe was announced in a September 24, 2026 statement. The seller says PUC approval and asset transfer are pending and operations remain with MidSouth. The utilities are not classified as municipally owned before closing.</x:v>
      </x:c>
      <x:c r="J406" s="17" t="str">
        <x:v>MONTGOMERY</x:v>
      </x:c>
      <x:c r="K406" s="17" t="str">
        <x:v>MONTGOMERY</x:v>
      </x:c>
      <x:c r="L406" s="17" t="str"/>
      <x:c r="M406" s="17" t="str">
        <x:v>MSEC WASTE WATER INC</x:v>
      </x:c>
      <x:c r="N406" s="17" t="str">
        <x:v>MIDSOUTH</x:v>
      </x:c>
      <x:c r="O406" s="17" t="str">
        <x:v>Not established by registry; no active-status field</x:v>
      </x:c>
      <x:c r="P406" s="17"/>
      <x:c r="Q406" s="17" t="n">
        <x:v>1</x:v>
      </x:c>
      <x:c r="R406" s="18" t="d">
        <x:v>2026-10-07T00:00:00.000Z</x:v>
      </x:c>
      <x:c r="S406" s="18" t="d">
        <x:v>2026-10-30T00:00:00.000Z</x:v>
      </x:c>
      <x:c r="T406" s="17" t="str"/>
      <x:c r="U406" s="17" t="str"/>
      <x:c r="V406" s="17" t="str">
        <x:v>OWN01</x:v>
      </x:c>
      <x:c r="W406" s="17" t="str">
        <x:v>https://data.texas.gov/dataset/Public-Utility-Commission-of-Texas-Water-and-Sewer/auk8-env9</x:v>
      </x:c>
    </x:row>
    <x:row r="407" ht="46" customHeight="1">
      <x:c r="A407" s="17" t="str">
        <x:v>20985</x:v>
      </x:c>
      <x:c r="B407" s="17" t="str">
        <x:v>sewer</x:v>
      </x:c>
      <x:c r="C407" s="17" t="str">
        <x:v>CHASCO CONSTRUCTORS</x:v>
      </x:c>
      <x:c r="D407" s="17" t="str">
        <x:v>Unresolved</x:v>
      </x:c>
      <x:c r="E407" s="17" t="str">
        <x:v>Not resolved to ultimate owner</x:v>
      </x:c>
      <x:c r="F407" s="17" t="str">
        <x:v>Unresolved</x:v>
      </x:c>
      <x:c r="G407" s="17" t="str"/>
      <x:c r="H407" s="17" t="str"/>
      <x:c r="I407" s="17" t="str">
        <x:v>No inference from legal name or responsible-party contact to beneficial ownership.</x:v>
      </x:c>
      <x:c r="J407" s="17" t="str">
        <x:v>BASTROP</x:v>
      </x:c>
      <x:c r="K407" s="17" t="str">
        <x:v>BASTROP</x:v>
      </x:c>
      <x:c r="L407" s="17" t="str"/>
      <x:c r="M407" s="17" t="str">
        <x:v>CHASCO CONSTRUCTORS LTD LLP</x:v>
      </x:c>
      <x:c r="N407" s="17" t="str"/>
      <x:c r="O407" s="17" t="str">
        <x:v>Not established by registry; no active-status field</x:v>
      </x:c>
      <x:c r="P407" s="17"/>
      <x:c r="Q407" s="17" t="n">
        <x:v>1</x:v>
      </x:c>
      <x:c r="R407" s="18" t="d">
        <x:v>2026-10-07T00:00:00.000Z</x:v>
      </x:c>
      <x:c r="S407" s="18" t="d">
        <x:v>2026-10-30T00:00:00.000Z</x:v>
      </x:c>
      <x:c r="T407" s="17" t="str"/>
      <x:c r="U407" s="17" t="str"/>
      <x:c r="V407" s="17" t="str">
        <x:v>OWN01</x:v>
      </x:c>
      <x:c r="W407" s="17" t="str">
        <x:v>https://data.texas.gov/dataset/Public-Utility-Commission-of-Texas-Water-and-Sewer/auk8-env9</x:v>
      </x:c>
    </x:row>
    <x:row r="408" ht="46" customHeight="1">
      <x:c r="A408" s="17" t="str">
        <x:v>20987</x:v>
      </x:c>
      <x:c r="B408" s="17" t="str">
        <x:v>sewer</x:v>
      </x:c>
      <x:c r="C408" s="17" t="str">
        <x:v>C &amp; R WATER SUPPLY</x:v>
      </x:c>
      <x:c r="D408" s="17" t="str">
        <x:v>Unresolved</x:v>
      </x:c>
      <x:c r="E408" s="17" t="str">
        <x:v>Historical individual owner identified; current ultimate ownership not independently verified.</x:v>
      </x:c>
      <x:c r="F408" s="17" t="str">
        <x:v>Unresolved</x:v>
      </x:c>
      <x:c r="G408" s="17" t="str"/>
      <x:c r="H408" s="17" t="str">
        <x:v>OWN01; OWN38; OWN39; OWN40</x:v>
      </x:c>
      <x:c r="I408" s="17" t="str">
        <x:v>Richard L. Wagner identified himself as Owner in an indexed January 7, 2019 sworn PUC filing. A later indexed annual report names Richard Wagner and Michael Pawaloski as officers. Current website contains customer information but no shareholding disclosure found. Do not convert an officer or responsible-party name into a current shareholder percentage. Historical owner evidence is preserved without labeling it current.</x:v>
      </x:c>
      <x:c r="J408" s="17" t="str">
        <x:v>MONTGOMERY</x:v>
      </x:c>
      <x:c r="K408" s="17" t="str">
        <x:v>MONTGOMERY</x:v>
      </x:c>
      <x:c r="L408" s="17" t="str"/>
      <x:c r="M408" s="17" t="str">
        <x:v>C &amp; R WATER SUPPLY</x:v>
      </x:c>
      <x:c r="N408" s="17" t="str"/>
      <x:c r="O408" s="17" t="str">
        <x:v>Not established by registry; no active-status field</x:v>
      </x:c>
      <x:c r="P408" s="17"/>
      <x:c r="Q408" s="17" t="n">
        <x:v>1</x:v>
      </x:c>
      <x:c r="R408" s="18" t="d">
        <x:v>2026-10-07T00:00:00.000Z</x:v>
      </x:c>
      <x:c r="S408" s="18" t="d">
        <x:v>2026-10-30T00:00:00.000Z</x:v>
      </x:c>
      <x:c r="T408" s="17" t="str">
        <x:v>CR_WATER</x:v>
      </x:c>
      <x:c r="U408" s="17" t="str"/>
      <x:c r="V408" s="17" t="str">
        <x:v>OWN01</x:v>
      </x:c>
      <x:c r="W408" s="17" t="str">
        <x:v>https://data.texas.gov/dataset/Public-Utility-Commission-of-Texas-Water-and-Sewer/auk8-env9</x:v>
      </x:c>
    </x:row>
    <x:row r="409" ht="46" customHeight="1">
      <x:c r="A409" s="17" t="str">
        <x:v>20995</x:v>
      </x:c>
      <x:c r="B409" s="17" t="str">
        <x:v>sewer</x:v>
      </x:c>
      <x:c r="C409" s="17" t="str">
        <x:v>TERRELL HRC</x:v>
      </x:c>
      <x:c r="D409" s="17" t="str">
        <x:v>Unresolved</x:v>
      </x:c>
      <x:c r="E409" s="17" t="str">
        <x:v>Not resolved to ultimate owner</x:v>
      </x:c>
      <x:c r="F409" s="17" t="str">
        <x:v>Unresolved</x:v>
      </x:c>
      <x:c r="G409" s="17" t="str"/>
      <x:c r="H409" s="17" t="str"/>
      <x:c r="I409" s="17" t="str">
        <x:v>No inference from legal name or responsible-party contact to beneficial ownership.</x:v>
      </x:c>
      <x:c r="J409" s="17" t="str">
        <x:v>KAUFMAN</x:v>
      </x:c>
      <x:c r="K409" s="17" t="str">
        <x:v>KAUFMAN</x:v>
      </x:c>
      <x:c r="L409" s="17" t="str"/>
      <x:c r="M409" s="17" t="str">
        <x:v>TERRELL HRC LP</x:v>
      </x:c>
      <x:c r="N409" s="17" t="str"/>
      <x:c r="O409" s="17" t="str">
        <x:v>Not established by registry; no active-status field</x:v>
      </x:c>
      <x:c r="P409" s="17"/>
      <x:c r="Q409" s="17" t="n">
        <x:v>1</x:v>
      </x:c>
      <x:c r="R409" s="18" t="d">
        <x:v>2026-10-07T00:00:00.000Z</x:v>
      </x:c>
      <x:c r="S409" s="18" t="d">
        <x:v>2026-10-30T00:00:00.000Z</x:v>
      </x:c>
      <x:c r="T409" s="17" t="str"/>
      <x:c r="U409" s="17" t="str"/>
      <x:c r="V409" s="17" t="str">
        <x:v>OWN01</x:v>
      </x:c>
      <x:c r="W409" s="17" t="str">
        <x:v>https://data.texas.gov/dataset/Public-Utility-Commission-of-Texas-Water-and-Sewer/auk8-env9</x:v>
      </x:c>
    </x:row>
    <x:row r="410" ht="46" customHeight="1">
      <x:c r="A410" s="17" t="str">
        <x:v>20997</x:v>
      </x:c>
      <x:c r="B410" s="17" t="str">
        <x:v>sewer</x:v>
      </x:c>
      <x:c r="C410" s="17" t="str">
        <x:v>MB WASTEWATER SERVICES</x:v>
      </x:c>
      <x:c r="D410" s="17" t="str">
        <x:v>Unresolved</x:v>
      </x:c>
      <x:c r="E410" s="17" t="str">
        <x:v>Not resolved to ultimate owner</x:v>
      </x:c>
      <x:c r="F410" s="17" t="str">
        <x:v>Unresolved</x:v>
      </x:c>
      <x:c r="G410" s="17" t="str"/>
      <x:c r="H410" s="17" t="str"/>
      <x:c r="I410" s="17" t="str">
        <x:v>No inference from legal name or responsible-party contact to beneficial ownership.</x:v>
      </x:c>
      <x:c r="J410" s="17" t="str">
        <x:v>HUNT</x:v>
      </x:c>
      <x:c r="K410" s="17" t="str">
        <x:v>HUNT</x:v>
      </x:c>
      <x:c r="L410" s="17" t="str"/>
      <x:c r="M410" s="17" t="str">
        <x:v>MB WASTEWATER SERVICES LLC</x:v>
      </x:c>
      <x:c r="N410" s="17" t="str"/>
      <x:c r="O410" s="17" t="str">
        <x:v>Not established by registry; no active-status field</x:v>
      </x:c>
      <x:c r="P410" s="17"/>
      <x:c r="Q410" s="17" t="n">
        <x:v>1</x:v>
      </x:c>
      <x:c r="R410" s="18" t="d">
        <x:v>2026-10-07T00:00:00.000Z</x:v>
      </x:c>
      <x:c r="S410" s="18" t="d">
        <x:v>2026-10-30T00:00:00.000Z</x:v>
      </x:c>
      <x:c r="T410" s="17" t="str"/>
      <x:c r="U410" s="17" t="str"/>
      <x:c r="V410" s="17" t="str">
        <x:v>OWN01</x:v>
      </x:c>
      <x:c r="W410" s="17" t="str">
        <x:v>https://data.texas.gov/dataset/Public-Utility-Commission-of-Texas-Water-and-Sewer/auk8-env9</x:v>
      </x:c>
    </x:row>
    <x:row r="411" ht="46" customHeight="1">
      <x:c r="A411" s="17" t="str">
        <x:v>21000</x:v>
      </x:c>
      <x:c r="B411" s="17" t="str">
        <x:v>sewer</x:v>
      </x:c>
      <x:c r="C411" s="17" t="str">
        <x:v>NORTHSIDE WATER</x:v>
      </x:c>
      <x:c r="D411" s="17" t="str">
        <x:v>Unresolved</x:v>
      </x:c>
      <x:c r="E411" s="17" t="str">
        <x:v>Not resolved to ultimate owner</x:v>
      </x:c>
      <x:c r="F411" s="17" t="str">
        <x:v>Unresolved</x:v>
      </x:c>
      <x:c r="G411" s="17" t="str"/>
      <x:c r="H411" s="17" t="str"/>
      <x:c r="I411" s="17" t="str">
        <x:v>No inference from legal name or responsible-party contact to beneficial ownership.</x:v>
      </x:c>
      <x:c r="J411" s="17" t="str">
        <x:v>ERATH</x:v>
      </x:c>
      <x:c r="K411" s="17" t="str">
        <x:v>ERATH</x:v>
      </x:c>
      <x:c r="L411" s="17" t="str"/>
      <x:c r="M411" s="17" t="str">
        <x:v>NORTHSIDE SUBDIVISION WATER PLANT AND DISTRIBUTION CORP</x:v>
      </x:c>
      <x:c r="N411" s="17" t="str"/>
      <x:c r="O411" s="17" t="str">
        <x:v>Not established by registry; no active-status field</x:v>
      </x:c>
      <x:c r="P411" s="17"/>
      <x:c r="Q411" s="17" t="n">
        <x:v>1</x:v>
      </x:c>
      <x:c r="R411" s="18" t="d">
        <x:v>2026-10-07T00:00:00.000Z</x:v>
      </x:c>
      <x:c r="S411" s="18" t="d">
        <x:v>2026-10-30T00:00:00.000Z</x:v>
      </x:c>
      <x:c r="T411" s="17" t="str"/>
      <x:c r="U411" s="17" t="str"/>
      <x:c r="V411" s="17" t="str">
        <x:v>OWN01</x:v>
      </x:c>
      <x:c r="W411" s="17" t="str">
        <x:v>https://data.texas.gov/dataset/Public-Utility-Commission-of-Texas-Water-and-Sewer/auk8-env9</x:v>
      </x:c>
    </x:row>
    <x:row r="412" ht="46" customHeight="1">
      <x:c r="A412" s="17" t="str">
        <x:v>21002</x:v>
      </x:c>
      <x:c r="B412" s="17" t="str">
        <x:v>sewer</x:v>
      </x:c>
      <x:c r="C412" s="17" t="str">
        <x:v>HILL COUNTRY UTILITIES</x:v>
      </x:c>
      <x:c r="D412" s="17" t="str">
        <x:v>Unresolved</x:v>
      </x:c>
      <x:c r="E412" s="17" t="str">
        <x:v>Not resolved to ultimate owner</x:v>
      </x:c>
      <x:c r="F412" s="17" t="str">
        <x:v>Unresolved</x:v>
      </x:c>
      <x:c r="G412" s="17" t="str"/>
      <x:c r="H412" s="17" t="str"/>
      <x:c r="I412" s="17" t="str">
        <x:v>No inference from legal name or responsible-party contact to beneficial ownership.</x:v>
      </x:c>
      <x:c r="J412" s="17" t="str">
        <x:v>BANDERA</x:v>
      </x:c>
      <x:c r="K412" s="17" t="str">
        <x:v>BANDERA</x:v>
      </x:c>
      <x:c r="L412" s="17" t="str"/>
      <x:c r="M412" s="17" t="str">
        <x:v>CDR 2017 TRUST</x:v>
      </x:c>
      <x:c r="N412" s="17" t="str"/>
      <x:c r="O412" s="17" t="str">
        <x:v>Not established by registry; no active-status field</x:v>
      </x:c>
      <x:c r="P412" s="17"/>
      <x:c r="Q412" s="17" t="n">
        <x:v>1</x:v>
      </x:c>
      <x:c r="R412" s="18" t="d">
        <x:v>2026-10-07T00:00:00.000Z</x:v>
      </x:c>
      <x:c r="S412" s="18" t="d">
        <x:v>2026-10-30T00:00:00.000Z</x:v>
      </x:c>
      <x:c r="T412" s="17" t="str"/>
      <x:c r="U412" s="17" t="str"/>
      <x:c r="V412" s="17" t="str">
        <x:v>OWN01</x:v>
      </x:c>
      <x:c r="W412" s="17" t="str">
        <x:v>https://data.texas.gov/dataset/Public-Utility-Commission-of-Texas-Water-and-Sewer/auk8-env9</x:v>
      </x:c>
    </x:row>
    <x:row r="413" ht="46" customHeight="1">
      <x:c r="A413" s="17" t="str">
        <x:v>21004</x:v>
      </x:c>
      <x:c r="B413" s="17" t="str">
        <x:v>sewer</x:v>
      </x:c>
      <x:c r="C413" s="17" t="str">
        <x:v>JDB TURNER CREST WASTEWATER</x:v>
      </x:c>
      <x:c r="D413" s="17" t="str">
        <x:v>Unresolved</x:v>
      </x:c>
      <x:c r="E413" s="17" t="str">
        <x:v>Not resolved to ultimate owner</x:v>
      </x:c>
      <x:c r="F413" s="17" t="str">
        <x:v>Unresolved</x:v>
      </x:c>
      <x:c r="G413" s="17" t="str"/>
      <x:c r="H413" s="17" t="str"/>
      <x:c r="I413" s="17" t="str">
        <x:v>No inference from legal name or responsible-party contact to beneficial ownership.</x:v>
      </x:c>
      <x:c r="J413" s="17" t="str">
        <x:v>CALDWELL</x:v>
      </x:c>
      <x:c r="K413" s="17" t="str">
        <x:v>CALDWELL</x:v>
      </x:c>
      <x:c r="L413" s="17" t="str"/>
      <x:c r="M413" s="17" t="str">
        <x:v>JDB TURNER CREST WASTEWATER LLC</x:v>
      </x:c>
      <x:c r="N413" s="17" t="str"/>
      <x:c r="O413" s="17" t="str">
        <x:v>Not established by registry; no active-status field</x:v>
      </x:c>
      <x:c r="P413" s="17"/>
      <x:c r="Q413" s="17" t="n">
        <x:v>1</x:v>
      </x:c>
      <x:c r="R413" s="18" t="d">
        <x:v>2026-10-07T00:00:00.000Z</x:v>
      </x:c>
      <x:c r="S413" s="18" t="d">
        <x:v>2026-10-30T00:00:00.000Z</x:v>
      </x:c>
      <x:c r="T413" s="17" t="str"/>
      <x:c r="U413" s="17" t="str"/>
      <x:c r="V413" s="17" t="str">
        <x:v>OWN01</x:v>
      </x:c>
      <x:c r="W413" s="17" t="str">
        <x:v>https://data.texas.gov/dataset/Public-Utility-Commission-of-Texas-Water-and-Sewer/auk8-env9</x:v>
      </x:c>
    </x:row>
    <x:row r="414" ht="46" customHeight="1">
      <x:c r="A414" s="17" t="str">
        <x:v>21006</x:v>
      </x:c>
      <x:c r="B414" s="17" t="str">
        <x:v>sewer</x:v>
      </x:c>
      <x:c r="C414" s="17" t="str">
        <x:v>ATASCOCITA VILLAGE MHP</x:v>
      </x:c>
      <x:c r="D414" s="17" t="str">
        <x:v>Unresolved</x:v>
      </x:c>
      <x:c r="E414" s="17" t="str">
        <x:v>Not resolved to ultimate owner</x:v>
      </x:c>
      <x:c r="F414" s="17" t="str">
        <x:v>Unresolved</x:v>
      </x:c>
      <x:c r="G414" s="17" t="str"/>
      <x:c r="H414" s="17" t="str"/>
      <x:c r="I414" s="17" t="str">
        <x:v>No inference from legal name or responsible-party contact to beneficial ownership.</x:v>
      </x:c>
      <x:c r="J414" s="17" t="str">
        <x:v>HARRIS</x:v>
      </x:c>
      <x:c r="K414" s="17" t="str">
        <x:v>HARRIS</x:v>
      </x:c>
      <x:c r="L414" s="17" t="str"/>
      <x:c r="M414" s="17" t="str">
        <x:v>HUMBLE PARTNERS LIMITED PARTNERSHIP</x:v>
      </x:c>
      <x:c r="N414" s="17" t="str"/>
      <x:c r="O414" s="17" t="str">
        <x:v>Not established by registry; no active-status field</x:v>
      </x:c>
      <x:c r="P414" s="17"/>
      <x:c r="Q414" s="17" t="n">
        <x:v>1</x:v>
      </x:c>
      <x:c r="R414" s="18" t="d">
        <x:v>2026-10-07T00:00:00.000Z</x:v>
      </x:c>
      <x:c r="S414" s="18" t="d">
        <x:v>2026-10-30T00:00:00.000Z</x:v>
      </x:c>
      <x:c r="T414" s="17" t="str"/>
      <x:c r="U414" s="17" t="str"/>
      <x:c r="V414" s="17" t="str">
        <x:v>OWN01</x:v>
      </x:c>
      <x:c r="W414" s="17" t="str">
        <x:v>https://data.texas.gov/dataset/Public-Utility-Commission-of-Texas-Water-and-Sewer/auk8-env9</x:v>
      </x:c>
    </x:row>
    <x:row r="415" ht="46" customHeight="1">
      <x:c r="A415" s="17" t="str">
        <x:v>21013</x:v>
      </x:c>
      <x:c r="B415" s="17" t="str">
        <x:v>sewer</x:v>
      </x:c>
      <x:c r="C415" s="17" t="str">
        <x:v>BARKER UTILITIES</x:v>
      </x:c>
      <x:c r="D415" s="17" t="str">
        <x:v>Unresolved</x:v>
      </x:c>
      <x:c r="E415" s="17" t="str">
        <x:v>Not resolved to ultimate owner</x:v>
      </x:c>
      <x:c r="F415" s="17" t="str">
        <x:v>Unresolved</x:v>
      </x:c>
      <x:c r="G415" s="17" t="str"/>
      <x:c r="H415" s="17" t="str"/>
      <x:c r="I415" s="17" t="str">
        <x:v>No inference from legal name or responsible-party contact to beneficial ownership.</x:v>
      </x:c>
      <x:c r="J415" s="17" t="str">
        <x:v>HARRIS</x:v>
      </x:c>
      <x:c r="K415" s="17" t="str">
        <x:v>HARRIS</x:v>
      </x:c>
      <x:c r="L415" s="17" t="str"/>
      <x:c r="M415" s="17" t="str">
        <x:v>BARKER UTILITIES GP LLC</x:v>
      </x:c>
      <x:c r="N415" s="17" t="str"/>
      <x:c r="O415" s="17" t="str">
        <x:v>Not established by registry; no active-status field</x:v>
      </x:c>
      <x:c r="P415" s="17"/>
      <x:c r="Q415" s="17" t="n">
        <x:v>1</x:v>
      </x:c>
      <x:c r="R415" s="18" t="d">
        <x:v>2026-10-07T00:00:00.000Z</x:v>
      </x:c>
      <x:c r="S415" s="18" t="d">
        <x:v>2026-10-30T00:00:00.000Z</x:v>
      </x:c>
      <x:c r="T415" s="17" t="str"/>
      <x:c r="U415" s="17" t="str"/>
      <x:c r="V415" s="17" t="str">
        <x:v>OWN01</x:v>
      </x:c>
      <x:c r="W415" s="17" t="str">
        <x:v>https://data.texas.gov/dataset/Public-Utility-Commission-of-Texas-Water-and-Sewer/auk8-env9</x:v>
      </x:c>
    </x:row>
    <x:row r="416" ht="46" customHeight="1">
      <x:c r="A416" s="17" t="str">
        <x:v>21019</x:v>
      </x:c>
      <x:c r="B416" s="17" t="str">
        <x:v>sewer</x:v>
      </x:c>
      <x:c r="C416" s="17" t="str">
        <x:v>UNDINE TEXAS ENVIRONMENTAL LLC</x:v>
      </x:c>
      <x:c r="D416" s="17" t="str">
        <x:v>Undine</x:v>
      </x:c>
      <x:c r="E416" s="17" t="str">
        <x:v>Documented platform match; see group caveats</x:v>
      </x:c>
      <x:c r="F416" s="17" t="str">
        <x:v>Private infrastructure fund</x:v>
      </x:c>
      <x:c r="G416" s="17" t="str">
        <x:v>Undine, LLC / Ridgewood Infrastructure</x:v>
      </x:c>
      <x:c r="H416" s="17" t="str">
        <x:v>OWN01; OWN15; OWN16; OWN17</x:v>
      </x:c>
      <x:c r="I416" s="17" t="str">
        <x:v>A sale process was reported in September 2025, but the current Ridgewood portfolio page lists Undine as an unrealized investment. No completed sale was verified.</x:v>
      </x:c>
      <x:c r="J416" s="17" t="str">
        <x:v>JOHNSON, TARRANT</x:v>
      </x:c>
      <x:c r="K416" s="17" t="str">
        <x:v>TARRANT</x:v>
      </x:c>
      <x:c r="L416" s="17" t="str"/>
      <x:c r="M416" s="17" t="str">
        <x:v>UNDINE TEXAS ENVIRONMENTAL LLC</x:v>
      </x:c>
      <x:c r="N416" s="17" t="str">
        <x:v>UNDINE</x:v>
      </x:c>
      <x:c r="O416" s="17" t="str">
        <x:v>Not established by registry; no active-status field</x:v>
      </x:c>
      <x:c r="P416" s="17"/>
      <x:c r="Q416" s="17" t="n">
        <x:v>1</x:v>
      </x:c>
      <x:c r="R416" s="18" t="d">
        <x:v>2026-10-07T00:00:00.000Z</x:v>
      </x:c>
      <x:c r="S416" s="18" t="d">
        <x:v>2026-10-30T00:00:00.000Z</x:v>
      </x:c>
      <x:c r="T416" s="17" t="str"/>
      <x:c r="U416" s="17" t="str"/>
      <x:c r="V416" s="17" t="str">
        <x:v>OWN01</x:v>
      </x:c>
      <x:c r="W416" s="17" t="str">
        <x:v>https://data.texas.gov/dataset/Public-Utility-Commission-of-Texas-Water-and-Sewer/auk8-env9</x:v>
      </x:c>
    </x:row>
    <x:row r="417" ht="46" customHeight="1">
      <x:c r="A417" s="17" t="str">
        <x:v>21026</x:v>
      </x:c>
      <x:c r="B417" s="17" t="str">
        <x:v>sewer</x:v>
      </x:c>
      <x:c r="C417" s="17" t="str">
        <x:v>UNDINE TEXAS ENVIRONMENTAL LLC</x:v>
      </x:c>
      <x:c r="D417" s="17" t="str">
        <x:v>Undine</x:v>
      </x:c>
      <x:c r="E417" s="17" t="str">
        <x:v>Documented platform match; see group caveats</x:v>
      </x:c>
      <x:c r="F417" s="17" t="str">
        <x:v>Private infrastructure fund</x:v>
      </x:c>
      <x:c r="G417" s="17" t="str">
        <x:v>Undine, LLC / Ridgewood Infrastructure</x:v>
      </x:c>
      <x:c r="H417" s="17" t="str">
        <x:v>OWN01; OWN15; OWN16; OWN17</x:v>
      </x:c>
      <x:c r="I417" s="17" t="str">
        <x:v>A sale process was reported in September 2025, but the current Ridgewood portfolio page lists Undine as an unrealized investment. No completed sale was verified.</x:v>
      </x:c>
      <x:c r="J417" s="17" t="str">
        <x:v>CHAMBERS, GALVESTON</x:v>
      </x:c>
      <x:c r="K417" s="17" t="str">
        <x:v>GALVESTON</x:v>
      </x:c>
      <x:c r="L417" s="17" t="str"/>
      <x:c r="M417" s="17" t="str">
        <x:v>UNDINE TEXAS ENVIRONMENTAL LLC</x:v>
      </x:c>
      <x:c r="N417" s="17" t="str">
        <x:v>UNDINE</x:v>
      </x:c>
      <x:c r="O417" s="17" t="str">
        <x:v>Not established by registry; no active-status field</x:v>
      </x:c>
      <x:c r="P417" s="17"/>
      <x:c r="Q417" s="17" t="n">
        <x:v>1</x:v>
      </x:c>
      <x:c r="R417" s="18" t="d">
        <x:v>2026-10-07T00:00:00.000Z</x:v>
      </x:c>
      <x:c r="S417" s="18" t="d">
        <x:v>2026-10-30T00:00:00.000Z</x:v>
      </x:c>
      <x:c r="T417" s="17" t="str"/>
      <x:c r="U417" s="17" t="str"/>
      <x:c r="V417" s="17" t="str">
        <x:v>OWN01</x:v>
      </x:c>
      <x:c r="W417" s="17" t="str">
        <x:v>https://data.texas.gov/dataset/Public-Utility-Commission-of-Texas-Water-and-Sewer/auk8-env9</x:v>
      </x:c>
    </x:row>
    <x:row r="418" ht="46" customHeight="1">
      <x:c r="A418" s="17" t="str">
        <x:v>21027</x:v>
      </x:c>
      <x:c r="B418" s="17" t="str">
        <x:v>sewer</x:v>
      </x:c>
      <x:c r="C418" s="17" t="str">
        <x:v>RANCHO DEL LAGO</x:v>
      </x:c>
      <x:c r="D418" s="17" t="str">
        <x:v>Unresolved</x:v>
      </x:c>
      <x:c r="E418" s="17" t="str">
        <x:v>Not resolved to ultimate owner</x:v>
      </x:c>
      <x:c r="F418" s="17" t="str">
        <x:v>Unresolved</x:v>
      </x:c>
      <x:c r="G418" s="17" t="str"/>
      <x:c r="H418" s="17" t="str"/>
      <x:c r="I418" s="17" t="str">
        <x:v>No inference from legal name or responsible-party contact to beneficial ownership.</x:v>
      </x:c>
      <x:c r="J418" s="17" t="str">
        <x:v>BLANCO, COMAL</x:v>
      </x:c>
      <x:c r="K418" s="17" t="str">
        <x:v>COMAL</x:v>
      </x:c>
      <x:c r="L418" s="17" t="str"/>
      <x:c r="M418" s="17" t="str">
        <x:v>RANCHO DEL LAGO INC</x:v>
      </x:c>
      <x:c r="N418" s="17" t="str"/>
      <x:c r="O418" s="17" t="str">
        <x:v>Not established by registry; no active-status field</x:v>
      </x:c>
      <x:c r="P418" s="17"/>
      <x:c r="Q418" s="17" t="n">
        <x:v>1</x:v>
      </x:c>
      <x:c r="R418" s="18" t="d">
        <x:v>2026-10-07T00:00:00.000Z</x:v>
      </x:c>
      <x:c r="S418" s="18" t="d">
        <x:v>2026-10-30T00:00:00.000Z</x:v>
      </x:c>
      <x:c r="T418" s="17" t="str"/>
      <x:c r="U418" s="17" t="str"/>
      <x:c r="V418" s="17" t="str">
        <x:v>OWN01</x:v>
      </x:c>
      <x:c r="W418" s="17" t="str">
        <x:v>https://data.texas.gov/dataset/Public-Utility-Commission-of-Texas-Water-and-Sewer/auk8-env9</x:v>
      </x:c>
    </x:row>
    <x:row r="419" ht="46" customHeight="1">
      <x:c r="A419" s="17" t="str">
        <x:v>21029</x:v>
      </x:c>
      <x:c r="B419" s="17" t="str">
        <x:v>sewer</x:v>
      </x:c>
      <x:c r="C419" s="17" t="str">
        <x:v>WEST HOUSTON MHC</x:v>
      </x:c>
      <x:c r="D419" s="17" t="str">
        <x:v>Unresolved</x:v>
      </x:c>
      <x:c r="E419" s="17" t="str">
        <x:v>Not resolved to ultimate owner</x:v>
      </x:c>
      <x:c r="F419" s="17" t="str">
        <x:v>Unresolved</x:v>
      </x:c>
      <x:c r="G419" s="17" t="str"/>
      <x:c r="H419" s="17" t="str"/>
      <x:c r="I419" s="17" t="str">
        <x:v>No inference from legal name or responsible-party contact to beneficial ownership.</x:v>
      </x:c>
      <x:c r="J419" s="17" t="str">
        <x:v>HARRIS</x:v>
      </x:c>
      <x:c r="K419" s="17" t="str">
        <x:v>HARRIS</x:v>
      </x:c>
      <x:c r="L419" s="17" t="str"/>
      <x:c r="M419" s="17" t="str"/>
      <x:c r="N419" s="17" t="str"/>
      <x:c r="O419" s="17" t="str">
        <x:v>Not established by registry; no active-status field</x:v>
      </x:c>
      <x:c r="P419" s="17"/>
      <x:c r="Q419" s="17" t="n">
        <x:v>1</x:v>
      </x:c>
      <x:c r="R419" s="18" t="d">
        <x:v>2026-10-07T00:00:00.000Z</x:v>
      </x:c>
      <x:c r="S419" s="18" t="d">
        <x:v>2026-10-30T00:00:00.000Z</x:v>
      </x:c>
      <x:c r="T419" s="17" t="str"/>
      <x:c r="U419" s="17" t="str"/>
      <x:c r="V419" s="17" t="str">
        <x:v>OWN01</x:v>
      </x:c>
      <x:c r="W419" s="17" t="str">
        <x:v>https://data.texas.gov/dataset/Public-Utility-Commission-of-Texas-Water-and-Sewer/auk8-env9</x:v>
      </x:c>
    </x:row>
    <x:row r="420" ht="46" customHeight="1">
      <x:c r="A420" s="17" t="str">
        <x:v>21030</x:v>
      </x:c>
      <x:c r="B420" s="17" t="str">
        <x:v>sewer</x:v>
      </x:c>
      <x:c r="C420" s="17" t="str">
        <x:v>PINEWOOD COMMUNITY</x:v>
      </x:c>
      <x:c r="D420" s="17" t="str">
        <x:v>Unresolved</x:v>
      </x:c>
      <x:c r="E420" s="17" t="str">
        <x:v>Not resolved to ultimate owner</x:v>
      </x:c>
      <x:c r="F420" s="17" t="str">
        <x:v>Unresolved</x:v>
      </x:c>
      <x:c r="G420" s="17" t="str"/>
      <x:c r="H420" s="17" t="str"/>
      <x:c r="I420" s="17" t="str">
        <x:v>No inference from legal name or responsible-party contact to beneficial ownership.</x:v>
      </x:c>
      <x:c r="J420" s="17" t="str">
        <x:v>HARRIS</x:v>
      </x:c>
      <x:c r="K420" s="17" t="str">
        <x:v>HARRIS</x:v>
      </x:c>
      <x:c r="L420" s="17" t="str"/>
      <x:c r="M420" s="17" t="str">
        <x:v>PINEWOOD COMMUNITY LIMITED PARTNERSHIP</x:v>
      </x:c>
      <x:c r="N420" s="17" t="str"/>
      <x:c r="O420" s="17" t="str">
        <x:v>Not established by registry; no active-status field</x:v>
      </x:c>
      <x:c r="P420" s="17"/>
      <x:c r="Q420" s="17" t="n">
        <x:v>1</x:v>
      </x:c>
      <x:c r="R420" s="18" t="d">
        <x:v>2026-10-07T00:00:00.000Z</x:v>
      </x:c>
      <x:c r="S420" s="18" t="d">
        <x:v>2026-10-30T00:00:00.000Z</x:v>
      </x:c>
      <x:c r="T420" s="17" t="str"/>
      <x:c r="U420" s="17" t="str"/>
      <x:c r="V420" s="17" t="str">
        <x:v>OWN01</x:v>
      </x:c>
      <x:c r="W420" s="17" t="str">
        <x:v>https://data.texas.gov/dataset/Public-Utility-Commission-of-Texas-Water-and-Sewer/auk8-env9</x:v>
      </x:c>
    </x:row>
    <x:row r="421" ht="46" customHeight="1">
      <x:c r="A421" s="17" t="str">
        <x:v>21031</x:v>
      </x:c>
      <x:c r="B421" s="17" t="str">
        <x:v>sewer</x:v>
      </x:c>
      <x:c r="C421" s="17" t="str">
        <x:v>HILCO UNITED SERVICES</x:v>
      </x:c>
      <x:c r="D421" s="17" t="str">
        <x:v>HILCO United Services</x:v>
      </x:c>
      <x:c r="E421" s="17" t="str">
        <x:v>Documented platform match; see group caveats</x:v>
      </x:c>
      <x:c r="F421" s="17" t="str">
        <x:v>Member-owned cooperative through for-profit subsidiary</x:v>
      </x:c>
      <x:c r="G421" s="17" t="str">
        <x:v>HILCO Electric Cooperative, Inc.</x:v>
      </x:c>
      <x:c r="H421" s="17" t="str">
        <x:v>OWN01; OWN30; OWN31</x:v>
      </x:c>
      <x:c r="I421" s="17" t="str">
        <x:v>The PUC investor-owned utility registry category does not necessarily mean ultimate ownership by outside equity investors. Water customers are not necessarily identical to the parent electric cooperative's members.</x:v>
      </x:c>
      <x:c r="J421" s="17" t="str">
        <x:v>HILL</x:v>
      </x:c>
      <x:c r="K421" s="17" t="str">
        <x:v>HILL</x:v>
      </x:c>
      <x:c r="L421" s="17" t="str"/>
      <x:c r="M421" s="17" t="str">
        <x:v>HILCO UNITED SERVICES INC</x:v>
      </x:c>
      <x:c r="N421" s="17" t="str">
        <x:v>HILCO</x:v>
      </x:c>
      <x:c r="O421" s="17" t="str">
        <x:v>Not established by registry; no active-status field</x:v>
      </x:c>
      <x:c r="P421" s="17"/>
      <x:c r="Q421" s="17" t="n">
        <x:v>1</x:v>
      </x:c>
      <x:c r="R421" s="18" t="d">
        <x:v>2026-10-07T00:00:00.000Z</x:v>
      </x:c>
      <x:c r="S421" s="18" t="d">
        <x:v>2026-10-30T00:00:00.000Z</x:v>
      </x:c>
      <x:c r="T421" s="17" t="str"/>
      <x:c r="U421" s="17" t="str"/>
      <x:c r="V421" s="17" t="str">
        <x:v>OWN01</x:v>
      </x:c>
      <x:c r="W421" s="17" t="str">
        <x:v>https://data.texas.gov/dataset/Public-Utility-Commission-of-Texas-Water-and-Sewer/auk8-env9</x:v>
      </x:c>
    </x:row>
    <x:row r="422" ht="46" customHeight="1">
      <x:c r="A422" s="17" t="str">
        <x:v>21032</x:v>
      </x:c>
      <x:c r="B422" s="17" t="str">
        <x:v>sewer</x:v>
      </x:c>
      <x:c r="C422" s="17" t="str">
        <x:v>GREENS ROAD MHC</x:v>
      </x:c>
      <x:c r="D422" s="17" t="str">
        <x:v>Unresolved</x:v>
      </x:c>
      <x:c r="E422" s="17" t="str">
        <x:v>Not resolved to ultimate owner</x:v>
      </x:c>
      <x:c r="F422" s="17" t="str">
        <x:v>Unresolved</x:v>
      </x:c>
      <x:c r="G422" s="17" t="str"/>
      <x:c r="H422" s="17" t="str"/>
      <x:c r="I422" s="17" t="str">
        <x:v>No inference from legal name or responsible-party contact to beneficial ownership.</x:v>
      </x:c>
      <x:c r="J422" s="17" t="str">
        <x:v>HARRIS</x:v>
      </x:c>
      <x:c r="K422" s="17" t="str">
        <x:v>HARRIS</x:v>
      </x:c>
      <x:c r="L422" s="17" t="str"/>
      <x:c r="M422" s="17" t="str"/>
      <x:c r="N422" s="17" t="str"/>
      <x:c r="O422" s="17" t="str">
        <x:v>Not established by registry; no active-status field</x:v>
      </x:c>
      <x:c r="P422" s="17"/>
      <x:c r="Q422" s="17" t="n">
        <x:v>1</x:v>
      </x:c>
      <x:c r="R422" s="18" t="d">
        <x:v>2026-10-07T00:00:00.000Z</x:v>
      </x:c>
      <x:c r="S422" s="18" t="d">
        <x:v>2026-10-30T00:00:00.000Z</x:v>
      </x:c>
      <x:c r="T422" s="17" t="str"/>
      <x:c r="U422" s="17" t="str"/>
      <x:c r="V422" s="17" t="str">
        <x:v>OWN01</x:v>
      </x:c>
      <x:c r="W422" s="17" t="str">
        <x:v>https://data.texas.gov/dataset/Public-Utility-Commission-of-Texas-Water-and-Sewer/auk8-env9</x:v>
      </x:c>
    </x:row>
    <x:row r="423" ht="46" customHeight="1">
      <x:c r="A423" s="17" t="str">
        <x:v>21037</x:v>
      </x:c>
      <x:c r="B423" s="17" t="str">
        <x:v>sewer</x:v>
      </x:c>
      <x:c r="C423" s="17" t="str">
        <x:v>BC HUMBLE ENTERPRISES</x:v>
      </x:c>
      <x:c r="D423" s="17" t="str">
        <x:v>Unresolved</x:v>
      </x:c>
      <x:c r="E423" s="17" t="str">
        <x:v>Not resolved to ultimate owner</x:v>
      </x:c>
      <x:c r="F423" s="17" t="str">
        <x:v>Unresolved</x:v>
      </x:c>
      <x:c r="G423" s="17" t="str"/>
      <x:c r="H423" s="17" t="str"/>
      <x:c r="I423" s="17" t="str">
        <x:v>No inference from legal name or responsible-party contact to beneficial ownership.</x:v>
      </x:c>
      <x:c r="J423" s="17" t="str">
        <x:v>HARRIS</x:v>
      </x:c>
      <x:c r="K423" s="17" t="str">
        <x:v>HARRIS</x:v>
      </x:c>
      <x:c r="L423" s="17" t="str"/>
      <x:c r="M423" s="17" t="str">
        <x:v>BC HUMBLE ENTERPRISES LLC</x:v>
      </x:c>
      <x:c r="N423" s="17" t="str"/>
      <x:c r="O423" s="17" t="str">
        <x:v>Not established by registry; no active-status field</x:v>
      </x:c>
      <x:c r="P423" s="17"/>
      <x:c r="Q423" s="17" t="n">
        <x:v>1</x:v>
      </x:c>
      <x:c r="R423" s="18" t="d">
        <x:v>2026-10-07T00:00:00.000Z</x:v>
      </x:c>
      <x:c r="S423" s="18" t="d">
        <x:v>2026-10-30T00:00:00.000Z</x:v>
      </x:c>
      <x:c r="T423" s="17" t="str"/>
      <x:c r="U423" s="17" t="str"/>
      <x:c r="V423" s="17" t="str">
        <x:v>OWN01</x:v>
      </x:c>
      <x:c r="W423" s="17" t="str">
        <x:v>https://data.texas.gov/dataset/Public-Utility-Commission-of-Texas-Water-and-Sewer/auk8-env9</x:v>
      </x:c>
    </x:row>
    <x:row r="424" ht="46" customHeight="1">
      <x:c r="A424" s="17" t="str">
        <x:v>21040</x:v>
      </x:c>
      <x:c r="B424" s="17" t="str">
        <x:v>sewer</x:v>
      </x:c>
      <x:c r="C424" s="17" t="str">
        <x:v>NI AMERICA TEXAS DEVELOPMENT</x:v>
      </x:c>
      <x:c r="D424" s="17" t="str">
        <x:v>Unresolved</x:v>
      </x:c>
      <x:c r="E424" s="17" t="str">
        <x:v>Not resolved to ultimate owner</x:v>
      </x:c>
      <x:c r="F424" s="17" t="str">
        <x:v>Unresolved</x:v>
      </x:c>
      <x:c r="G424" s="17" t="str"/>
      <x:c r="H424" s="17" t="str"/>
      <x:c r="I424" s="17" t="str">
        <x:v>No inference from legal name or responsible-party contact to beneficial ownership.</x:v>
      </x:c>
      <x:c r="J424" s="17" t="str">
        <x:v>BRAZOS, JOHNSON</x:v>
      </x:c>
      <x:c r="K424" s="17" t="str">
        <x:v>BRAZOS</x:v>
      </x:c>
      <x:c r="L424" s="17" t="str"/>
      <x:c r="M424" s="17" t="str">
        <x:v>NI AMERCIA TEXAS LLC</x:v>
      </x:c>
      <x:c r="N424" s="17" t="str"/>
      <x:c r="O424" s="17" t="str">
        <x:v>Not established by registry; no active-status field</x:v>
      </x:c>
      <x:c r="P424" s="17"/>
      <x:c r="Q424" s="17" t="n">
        <x:v>1</x:v>
      </x:c>
      <x:c r="R424" s="18" t="d">
        <x:v>2026-10-07T00:00:00.000Z</x:v>
      </x:c>
      <x:c r="S424" s="18" t="d">
        <x:v>2026-10-30T00:00:00.000Z</x:v>
      </x:c>
      <x:c r="T424" s="17" t="str"/>
      <x:c r="U424" s="17" t="str"/>
      <x:c r="V424" s="17" t="str">
        <x:v>OWN01</x:v>
      </x:c>
      <x:c r="W424" s="17" t="str">
        <x:v>https://data.texas.gov/dataset/Public-Utility-Commission-of-Texas-Water-and-Sewer/auk8-env9</x:v>
      </x:c>
    </x:row>
    <x:row r="425" ht="46" customHeight="1">
      <x:c r="A425" s="17" t="str">
        <x:v>21042</x:v>
      </x:c>
      <x:c r="B425" s="17" t="str">
        <x:v>sewer</x:v>
      </x:c>
      <x:c r="C425" s="17" t="str">
        <x:v>GAINES BEND UTILITIES</x:v>
      </x:c>
      <x:c r="D425" s="17" t="str">
        <x:v>Unresolved</x:v>
      </x:c>
      <x:c r="E425" s="17" t="str">
        <x:v>Not resolved to ultimate owner</x:v>
      </x:c>
      <x:c r="F425" s="17" t="str">
        <x:v>Unresolved</x:v>
      </x:c>
      <x:c r="G425" s="17" t="str"/>
      <x:c r="H425" s="17" t="str"/>
      <x:c r="I425" s="17" t="str">
        <x:v>No inference from legal name or responsible-party contact to beneficial ownership.</x:v>
      </x:c>
      <x:c r="J425" s="17" t="str">
        <x:v>PALO PINTO</x:v>
      </x:c>
      <x:c r="K425" s="17" t="str">
        <x:v>PALO PINTO</x:v>
      </x:c>
      <x:c r="L425" s="17" t="str"/>
      <x:c r="M425" s="17" t="str">
        <x:v>GAINES BEND UTILITIES INC</x:v>
      </x:c>
      <x:c r="N425" s="17" t="str"/>
      <x:c r="O425" s="17" t="str">
        <x:v>Not established by registry; no active-status field</x:v>
      </x:c>
      <x:c r="P425" s="17"/>
      <x:c r="Q425" s="17" t="n">
        <x:v>1</x:v>
      </x:c>
      <x:c r="R425" s="18" t="d">
        <x:v>2026-10-07T00:00:00.000Z</x:v>
      </x:c>
      <x:c r="S425" s="18" t="d">
        <x:v>2026-10-30T00:00:00.000Z</x:v>
      </x:c>
      <x:c r="T425" s="17" t="str"/>
      <x:c r="U425" s="17" t="str"/>
      <x:c r="V425" s="17" t="str">
        <x:v>OWN01</x:v>
      </x:c>
      <x:c r="W425" s="17" t="str">
        <x:v>https://data.texas.gov/dataset/Public-Utility-Commission-of-Texas-Water-and-Sewer/auk8-env9</x:v>
      </x:c>
    </x:row>
    <x:row r="426" ht="46" customHeight="1">
      <x:c r="A426" s="17" t="str">
        <x:v>21044</x:v>
      </x:c>
      <x:c r="B426" s="17" t="str">
        <x:v>sewer</x:v>
      </x:c>
      <x:c r="C426" s="17" t="str">
        <x:v>HARVEST HILLS TREATMENT</x:v>
      </x:c>
      <x:c r="D426" s="17" t="str">
        <x:v>Unresolved</x:v>
      </x:c>
      <x:c r="E426" s="17" t="str">
        <x:v>Not resolved to ultimate owner</x:v>
      </x:c>
      <x:c r="F426" s="17" t="str">
        <x:v>Unresolved</x:v>
      </x:c>
      <x:c r="G426" s="17" t="str"/>
      <x:c r="H426" s="17" t="str"/>
      <x:c r="I426" s="17" t="str">
        <x:v>No inference from legal name or responsible-party contact to beneficial ownership.</x:v>
      </x:c>
      <x:c r="J426" s="17" t="str">
        <x:v>GUADALUPE</x:v>
      </x:c>
      <x:c r="K426" s="17" t="str">
        <x:v>GUADALUPE</x:v>
      </x:c>
      <x:c r="L426" s="17" t="str"/>
      <x:c r="M426" s="17" t="str">
        <x:v>HARVEST HILLS TREATMENT LTD</x:v>
      </x:c>
      <x:c r="N426" s="17" t="str"/>
      <x:c r="O426" s="17" t="str">
        <x:v>Not established by registry; no active-status field</x:v>
      </x:c>
      <x:c r="P426" s="17"/>
      <x:c r="Q426" s="17" t="n">
        <x:v>1</x:v>
      </x:c>
      <x:c r="R426" s="18" t="d">
        <x:v>2026-10-07T00:00:00.000Z</x:v>
      </x:c>
      <x:c r="S426" s="18" t="d">
        <x:v>2026-10-30T00:00:00.000Z</x:v>
      </x:c>
      <x:c r="T426" s="17" t="str"/>
      <x:c r="U426" s="17" t="str"/>
      <x:c r="V426" s="17" t="str">
        <x:v>OWN01</x:v>
      </x:c>
      <x:c r="W426" s="17" t="str">
        <x:v>https://data.texas.gov/dataset/Public-Utility-Commission-of-Texas-Water-and-Sewer/auk8-env9</x:v>
      </x:c>
    </x:row>
    <x:row r="427" ht="46" customHeight="1">
      <x:c r="A427" s="17" t="str">
        <x:v>21045</x:v>
      </x:c>
      <x:c r="B427" s="17" t="str">
        <x:v>sewer</x:v>
      </x:c>
      <x:c r="C427" s="17" t="str">
        <x:v>MEADOW CREEK SEWER</x:v>
      </x:c>
      <x:c r="D427" s="17" t="str">
        <x:v>Unresolved</x:v>
      </x:c>
      <x:c r="E427" s="17" t="str">
        <x:v>Not resolved to ultimate owner</x:v>
      </x:c>
      <x:c r="F427" s="17" t="str">
        <x:v>Unresolved</x:v>
      </x:c>
      <x:c r="G427" s="17" t="str"/>
      <x:c r="H427" s="17" t="str"/>
      <x:c r="I427" s="17" t="str">
        <x:v>No inference from legal name or responsible-party contact to beneficial ownership.</x:v>
      </x:c>
      <x:c r="J427" s="17" t="str">
        <x:v>BRAZOS</x:v>
      </x:c>
      <x:c r="K427" s="17" t="str">
        <x:v>BRAZOS</x:v>
      </x:c>
      <x:c r="L427" s="17" t="str"/>
      <x:c r="M427" s="17" t="str">
        <x:v>UTILITIES INVESTMENT COMPANY INC</x:v>
      </x:c>
      <x:c r="N427" s="17" t="str"/>
      <x:c r="O427" s="17" t="str">
        <x:v>Not established by registry; no active-status field</x:v>
      </x:c>
      <x:c r="P427" s="17"/>
      <x:c r="Q427" s="17" t="n">
        <x:v>1</x:v>
      </x:c>
      <x:c r="R427" s="18" t="d">
        <x:v>2026-10-07T00:00:00.000Z</x:v>
      </x:c>
      <x:c r="S427" s="18" t="d">
        <x:v>2026-10-30T00:00:00.000Z</x:v>
      </x:c>
      <x:c r="T427" s="17" t="str"/>
      <x:c r="U427" s="17" t="str"/>
      <x:c r="V427" s="17" t="str">
        <x:v>OWN01</x:v>
      </x:c>
      <x:c r="W427" s="17" t="str">
        <x:v>https://data.texas.gov/dataset/Public-Utility-Commission-of-Texas-Water-and-Sewer/auk8-env9</x:v>
      </x:c>
    </x:row>
    <x:row r="428" ht="46" customHeight="1">
      <x:c r="A428" s="17" t="str">
        <x:v>21059</x:v>
      </x:c>
      <x:c r="B428" s="17" t="str">
        <x:v>sewer</x:v>
      </x:c>
      <x:c r="C428" s="17" t="str">
        <x:v>AQUA TEXAS</x:v>
      </x:c>
      <x:c r="D428" s="17" t="str">
        <x:v>Aqua Texas</x:v>
      </x:c>
      <x:c r="E428" s="17" t="str">
        <x:v>Documented platform match; see group caveats</x:v>
      </x:c>
      <x:c r="F428" s="17" t="str">
        <x:v>Publicly traded holding company; dispersed shareholders</x:v>
      </x:c>
      <x:c r="G428" s="17" t="str">
        <x:v>Essential Utilities, Inc.</x:v>
      </x:c>
      <x:c r="H428" s="17" t="str">
        <x:v>OWN01; OWN09; OWN10; OWN11; OWN36</x:v>
      </x:c>
      <x:c r="I428"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428" s="17" t="str">
        <x:v>CHEROKEE, DENTON, HOOD, MARION, PARKER, TARRANT, WISE</x:v>
      </x:c>
      <x:c r="K428" s="17" t="str">
        <x:v>CHEROKEE</x:v>
      </x:c>
      <x:c r="L428" s="17" t="str"/>
      <x:c r="M428" s="17" t="str">
        <x:v>AQUA TEXAS INC</x:v>
      </x:c>
      <x:c r="N428" s="17" t="str">
        <x:v>ESSENTIAL</x:v>
      </x:c>
      <x:c r="O428" s="17" t="str">
        <x:v>Not established by registry; no active-status field</x:v>
      </x:c>
      <x:c r="P428" s="17"/>
      <x:c r="Q428" s="17" t="n">
        <x:v>1</x:v>
      </x:c>
      <x:c r="R428" s="18" t="d">
        <x:v>2026-10-07T00:00:00.000Z</x:v>
      </x:c>
      <x:c r="S428" s="18" t="d">
        <x:v>2026-10-30T00:00:00.000Z</x:v>
      </x:c>
      <x:c r="T428" s="17" t="str"/>
      <x:c r="U428" s="17" t="str"/>
      <x:c r="V428" s="17" t="str">
        <x:v>OWN01</x:v>
      </x:c>
      <x:c r="W428" s="17" t="str">
        <x:v>https://data.texas.gov/dataset/Public-Utility-Commission-of-Texas-Water-and-Sewer/auk8-env9</x:v>
      </x:c>
    </x:row>
    <x:row r="429" ht="46" customHeight="1">
      <x:c r="A429" s="17" t="str">
        <x:v>21065</x:v>
      </x:c>
      <x:c r="B429" s="17" t="str">
        <x:v>sewer</x:v>
      </x:c>
      <x:c r="C429" s="17" t="str">
        <x:v>AQUA TEXAS</x:v>
      </x:c>
      <x:c r="D429" s="17" t="str">
        <x:v>Aqua Texas</x:v>
      </x:c>
      <x:c r="E429" s="17" t="str">
        <x:v>Documented platform match; see group caveats</x:v>
      </x:c>
      <x:c r="F429" s="17" t="str">
        <x:v>Publicly traded holding company; dispersed shareholders</x:v>
      </x:c>
      <x:c r="G429" s="17" t="str">
        <x:v>Essential Utilities, Inc.</x:v>
      </x:c>
      <x:c r="H429" s="17" t="str">
        <x:v>OWN01; OWN09; OWN10; OWN11; OWN36</x:v>
      </x:c>
      <x:c r="I429"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429" s="17" t="str">
        <x:v>BRAZORIA, FORT BEND, HARRIS, JEFFERSON, MONTGOMERY, POLK, TRINITY, VICTORIA</x:v>
      </x:c>
      <x:c r="K429" s="17" t="str">
        <x:v>MONTGOMERY</x:v>
      </x:c>
      <x:c r="L429" s="17" t="str"/>
      <x:c r="M429" s="17" t="str">
        <x:v>AQUA TEXAS INC</x:v>
      </x:c>
      <x:c r="N429" s="17" t="str">
        <x:v>ESSENTIAL</x:v>
      </x:c>
      <x:c r="O429" s="17" t="str">
        <x:v>Not established by registry; no active-status field</x:v>
      </x:c>
      <x:c r="P429" s="17"/>
      <x:c r="Q429" s="17" t="n">
        <x:v>1</x:v>
      </x:c>
      <x:c r="R429" s="18" t="d">
        <x:v>2026-10-07T00:00:00.000Z</x:v>
      </x:c>
      <x:c r="S429" s="18" t="d">
        <x:v>2026-10-30T00:00:00.000Z</x:v>
      </x:c>
      <x:c r="T429" s="17" t="str"/>
      <x:c r="U429" s="17" t="str"/>
      <x:c r="V429" s="17" t="str">
        <x:v>OWN01</x:v>
      </x:c>
      <x:c r="W429" s="17" t="str">
        <x:v>https://data.texas.gov/dataset/Public-Utility-Commission-of-Texas-Water-and-Sewer/auk8-env9</x:v>
      </x:c>
    </x:row>
    <x:row r="430" ht="46" customHeight="1">
      <x:c r="A430" s="17" t="str">
        <x:v>21066</x:v>
      </x:c>
      <x:c r="B430" s="17" t="str">
        <x:v>sewer</x:v>
      </x:c>
      <x:c r="C430" s="17" t="str">
        <x:v>HARBORLIGHT MARINA AND RESORT</x:v>
      </x:c>
      <x:c r="D430" s="17" t="str">
        <x:v>Unresolved</x:v>
      </x:c>
      <x:c r="E430" s="17" t="str">
        <x:v>Not resolved to ultimate owner</x:v>
      </x:c>
      <x:c r="F430" s="17" t="str">
        <x:v>Unresolved</x:v>
      </x:c>
      <x:c r="G430" s="17" t="str"/>
      <x:c r="H430" s="17" t="str"/>
      <x:c r="I430" s="17" t="str">
        <x:v>No inference from legal name or responsible-party contact to beneficial ownership.</x:v>
      </x:c>
      <x:c r="J430" s="17" t="str">
        <x:v>SABINE</x:v>
      </x:c>
      <x:c r="K430" s="17" t="str">
        <x:v>SABINE</x:v>
      </x:c>
      <x:c r="L430" s="17" t="str"/>
      <x:c r="M430" s="17" t="str">
        <x:v>HARBORLIGHT MARINA AND RESORT LLC</x:v>
      </x:c>
      <x:c r="N430" s="17" t="str"/>
      <x:c r="O430" s="17" t="str">
        <x:v>Not established by registry; no active-status field</x:v>
      </x:c>
      <x:c r="P430" s="17"/>
      <x:c r="Q430" s="17" t="n">
        <x:v>1</x:v>
      </x:c>
      <x:c r="R430" s="18" t="d">
        <x:v>2026-10-07T00:00:00.000Z</x:v>
      </x:c>
      <x:c r="S430" s="18" t="d">
        <x:v>2026-10-30T00:00:00.000Z</x:v>
      </x:c>
      <x:c r="T430" s="17" t="str"/>
      <x:c r="U430" s="17" t="str"/>
      <x:c r="V430" s="17" t="str">
        <x:v>OWN01</x:v>
      </x:c>
      <x:c r="W430" s="17" t="str">
        <x:v>https://data.texas.gov/dataset/Public-Utility-Commission-of-Texas-Water-and-Sewer/auk8-env9</x:v>
      </x:c>
    </x:row>
    <x:row r="431" ht="46" customHeight="1">
      <x:c r="A431" s="17" t="str">
        <x:v>21069</x:v>
      </x:c>
      <x:c r="B431" s="17" t="str">
        <x:v>sewer</x:v>
      </x:c>
      <x:c r="C431" s="17" t="str">
        <x:v>TWAN DEVELOPMENT LLC</x:v>
      </x:c>
      <x:c r="D431" s="17" t="str">
        <x:v>Unresolved</x:v>
      </x:c>
      <x:c r="E431" s="17" t="str">
        <x:v>Not resolved to ultimate owner</x:v>
      </x:c>
      <x:c r="F431" s="17" t="str">
        <x:v>Unresolved</x:v>
      </x:c>
      <x:c r="G431" s="17" t="str"/>
      <x:c r="H431" s="17" t="str"/>
      <x:c r="I431" s="17" t="str">
        <x:v>No inference from legal name or responsible-party contact to beneficial ownership.</x:v>
      </x:c>
      <x:c r="J431" s="17" t="str">
        <x:v>HARRIS</x:v>
      </x:c>
      <x:c r="K431" s="17" t="str">
        <x:v>HARRIS</x:v>
      </x:c>
      <x:c r="L431" s="17" t="str"/>
      <x:c r="M431" s="17" t="str">
        <x:v>TWAN DEVELOPMENT LLC</x:v>
      </x:c>
      <x:c r="N431" s="17" t="str"/>
      <x:c r="O431" s="17" t="str">
        <x:v>Not established by registry; no active-status field</x:v>
      </x:c>
      <x:c r="P431" s="17"/>
      <x:c r="Q431" s="17" t="n">
        <x:v>1</x:v>
      </x:c>
      <x:c r="R431" s="18" t="d">
        <x:v>2026-10-07T00:00:00.000Z</x:v>
      </x:c>
      <x:c r="S431" s="18" t="d">
        <x:v>2026-10-30T00:00:00.000Z</x:v>
      </x:c>
      <x:c r="T431" s="17" t="str"/>
      <x:c r="U431" s="17" t="str"/>
      <x:c r="V431" s="17" t="str">
        <x:v>OWN01</x:v>
      </x:c>
      <x:c r="W431" s="17" t="str">
        <x:v>https://data.texas.gov/dataset/Public-Utility-Commission-of-Texas-Water-and-Sewer/auk8-env9</x:v>
      </x:c>
    </x:row>
    <x:row r="432" ht="46" customHeight="1">
      <x:c r="A432" s="17" t="str">
        <x:v>21070</x:v>
      </x:c>
      <x:c r="B432" s="17" t="str">
        <x:v>sewer</x:v>
      </x:c>
      <x:c r="C432" s="17" t="str">
        <x:v>FOREST GLEN UTILITY</x:v>
      </x:c>
      <x:c r="D432" s="17" t="str">
        <x:v>Texas Water Service / BVRT</x:v>
      </x:c>
      <x:c r="E432" s="17" t="str">
        <x:v>Documented platform match; see group caveats</x:v>
      </x:c>
      <x:c r="F432" s="17" t="str">
        <x:v>Publicly traded group controlling a joint venture; a minority partner remains</x:v>
      </x:c>
      <x:c r="G432" s="17" t="str">
        <x:v>California Water Service Group via TWSC, Inc.</x:v>
      </x:c>
      <x:c r="H432" s="17" t="str">
        <x:v>OWN01; OWN23; OWN24; OWN25</x:v>
      </x:c>
      <x:c r="I432"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432" s="17" t="str">
        <x:v>BEXAR, MEDINA</x:v>
      </x:c>
      <x:c r="K432" s="17" t="str">
        <x:v>MEDINA</x:v>
      </x:c>
      <x:c r="L432" s="17" t="str"/>
      <x:c r="M432" s="17" t="str">
        <x:v>BVRT UTILITY HOLDING COMPANY LLC</x:v>
      </x:c>
      <x:c r="N432" s="17" t="str">
        <x:v>CWT</x:v>
      </x:c>
      <x:c r="O432" s="17" t="str">
        <x:v>Not established by registry; no active-status field</x:v>
      </x:c>
      <x:c r="P432" s="17"/>
      <x:c r="Q432" s="17" t="n">
        <x:v>1</x:v>
      </x:c>
      <x:c r="R432" s="18" t="d">
        <x:v>2026-10-07T00:00:00.000Z</x:v>
      </x:c>
      <x:c r="S432" s="18" t="d">
        <x:v>2026-10-30T00:00:00.000Z</x:v>
      </x:c>
      <x:c r="T432" s="17" t="str"/>
      <x:c r="U432" s="17" t="str"/>
      <x:c r="V432" s="17" t="str">
        <x:v>OWN01</x:v>
      </x:c>
      <x:c r="W432" s="17" t="str">
        <x:v>https://data.texas.gov/dataset/Public-Utility-Commission-of-Texas-Water-and-Sewer/auk8-env9</x:v>
      </x:c>
    </x:row>
    <x:row r="433" ht="46" customHeight="1">
      <x:c r="A433" s="17" t="str">
        <x:v>21081</x:v>
      </x:c>
      <x:c r="B433" s="17" t="str">
        <x:v>sewer</x:v>
      </x:c>
      <x:c r="C433" s="17" t="str">
        <x:v>UTILITIES INC OF TEXAS</x:v>
      </x:c>
      <x:c r="D433" s="17" t="str">
        <x:v>Texas Water Utilities / Corix Utilities Texas</x:v>
      </x:c>
      <x:c r="E433" s="17" t="str">
        <x:v>Documented platform match; see group caveats</x:v>
      </x:c>
      <x:c r="F433" s="17" t="str">
        <x:v>Institutional infrastructure funds, public-sector pension capital and insurer capital</x:v>
      </x:c>
      <x:c r="G433" s="17" t="str">
        <x:v>Nexus Water Group; BCI program and SWMAC/IIF/Bazos structure</x:v>
      </x:c>
      <x:c r="H433" s="17" t="str">
        <x:v>OWN01; OWN04; OWN05; OWN06; OWN07; OWN08; OWN37</x:v>
      </x:c>
      <x:c r="I433" s="17" t="str">
        <x:v>Do not call Nexus wholly owned by JPMorgan or BCI. The proposed 37.5% IIF and 12.5% Munich Re look-through interests are calculated as 50% multiplied by 75% and 25%, respectively. These proposed proportions have not been independently confirmed after closing. Texas Water Utilities is distinct from H2O America's Texas Water Company. Crystal Springs sold selected assets to Texas Water Utilities but retained named service areas; its entire registry record is not assigned to Nexus.</x:v>
      </x:c>
      <x:c r="J433" s="17" t="str">
        <x:v>BASTROP, BURNET, COLORADO, LAMPASAS, MATAGORDA</x:v>
      </x:c>
      <x:c r="K433" s="17" t="str">
        <x:v>BASTROP</x:v>
      </x:c>
      <x:c r="L433" s="17" t="str">
        <x:v>CORIX UTILITIES TEXAS INC</x:v>
      </x:c>
      <x:c r="M433" s="17" t="str">
        <x:v>UTILITIES INC OF TEXAS</x:v>
      </x:c>
      <x:c r="N433" s="17" t="str">
        <x:v>NEXUS</x:v>
      </x:c>
      <x:c r="O433" s="17" t="str">
        <x:v>Not established by registry; no active-status field</x:v>
      </x:c>
      <x:c r="P433" s="17"/>
      <x:c r="Q433" s="17" t="n">
        <x:v>1</x:v>
      </x:c>
      <x:c r="R433" s="18" t="d">
        <x:v>2026-10-07T00:00:00.000Z</x:v>
      </x:c>
      <x:c r="S433" s="18" t="d">
        <x:v>2026-10-30T00:00:00.000Z</x:v>
      </x:c>
      <x:c r="T433" s="17" t="str"/>
      <x:c r="U433" s="17" t="str"/>
      <x:c r="V433" s="17" t="str">
        <x:v>OWN01</x:v>
      </x:c>
      <x:c r="W433" s="17" t="str">
        <x:v>https://data.texas.gov/dataset/Public-Utility-Commission-of-Texas-Water-and-Sewer/auk8-env9</x:v>
      </x:c>
    </x:row>
    <x:row r="434" ht="46" customHeight="1">
      <x:c r="A434" s="17" t="str">
        <x:v>21098</x:v>
      </x:c>
      <x:c r="B434" s="17" t="str">
        <x:v>sewer</x:v>
      </x:c>
      <x:c r="C434" s="17" t="str">
        <x:v>ZIPP ROAD UTILITY COMPANY LLC</x:v>
      </x:c>
      <x:c r="D434" s="17" t="str">
        <x:v>Texas Water Service / BVRT</x:v>
      </x:c>
      <x:c r="E434" s="17" t="str">
        <x:v>Documented platform match; see group caveats</x:v>
      </x:c>
      <x:c r="F434" s="17" t="str">
        <x:v>Publicly traded group controlling a joint venture; a minority partner remains</x:v>
      </x:c>
      <x:c r="G434" s="17" t="str">
        <x:v>California Water Service Group via TWSC, Inc.</x:v>
      </x:c>
      <x:c r="H434" s="17" t="str">
        <x:v>OWN01; OWN23; OWN24; OWN25</x:v>
      </x:c>
      <x:c r="I434"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434" s="17" t="str">
        <x:v>GUADALUPE</x:v>
      </x:c>
      <x:c r="K434" s="17" t="str">
        <x:v>GUADALUPE</x:v>
      </x:c>
      <x:c r="L434" s="17" t="str"/>
      <x:c r="M434" s="17" t="str">
        <x:v>BVRT LP</x:v>
      </x:c>
      <x:c r="N434" s="17" t="str">
        <x:v>CWT</x:v>
      </x:c>
      <x:c r="O434" s="17" t="str">
        <x:v>Not established by registry; no active-status field</x:v>
      </x:c>
      <x:c r="P434" s="17"/>
      <x:c r="Q434" s="17" t="n">
        <x:v>1</x:v>
      </x:c>
      <x:c r="R434" s="18" t="d">
        <x:v>2026-10-07T00:00:00.000Z</x:v>
      </x:c>
      <x:c r="S434" s="18" t="d">
        <x:v>2026-10-30T00:00:00.000Z</x:v>
      </x:c>
      <x:c r="T434" s="17" t="str"/>
      <x:c r="U434" s="17" t="str"/>
      <x:c r="V434" s="17" t="str">
        <x:v>OWN01</x:v>
      </x:c>
      <x:c r="W434" s="17" t="str">
        <x:v>https://data.texas.gov/dataset/Public-Utility-Commission-of-Texas-Water-and-Sewer/auk8-env9</x:v>
      </x:c>
    </x:row>
    <x:row r="435" ht="46" customHeight="1">
      <x:c r="A435" s="17" t="str">
        <x:v>21101</x:v>
      </x:c>
      <x:c r="B435" s="17" t="str">
        <x:v>sewer</x:v>
      </x:c>
      <x:c r="C435" s="17" t="str">
        <x:v>WINDY HILL UTILITY CO LLC</x:v>
      </x:c>
      <x:c r="D435" s="17" t="str">
        <x:v>Texas Water Service / BVRT</x:v>
      </x:c>
      <x:c r="E435" s="17" t="str">
        <x:v>Documented platform match; see group caveats</x:v>
      </x:c>
      <x:c r="F435" s="17" t="str">
        <x:v>Publicly traded group controlling a joint venture; a minority partner remains</x:v>
      </x:c>
      <x:c r="G435" s="17" t="str">
        <x:v>California Water Service Group via TWSC, Inc.</x:v>
      </x:c>
      <x:c r="H435" s="17" t="str">
        <x:v>OWN01; OWN23; OWN24; OWN25</x:v>
      </x:c>
      <x:c r="I435"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435" s="17" t="str">
        <x:v>HAYS</x:v>
      </x:c>
      <x:c r="K435" s="17" t="str">
        <x:v>HAYS</x:v>
      </x:c>
      <x:c r="L435" s="17" t="str"/>
      <x:c r="M435" s="17" t="str">
        <x:v>WINDY HILL UTILITY CO LLC</x:v>
      </x:c>
      <x:c r="N435" s="17" t="str">
        <x:v>CWT</x:v>
      </x:c>
      <x:c r="O435" s="17" t="str">
        <x:v>Not established by registry; no active-status field</x:v>
      </x:c>
      <x:c r="P435" s="17"/>
      <x:c r="Q435" s="17" t="n">
        <x:v>1</x:v>
      </x:c>
      <x:c r="R435" s="18" t="d">
        <x:v>2026-10-07T00:00:00.000Z</x:v>
      </x:c>
      <x:c r="S435" s="18" t="d">
        <x:v>2026-10-30T00:00:00.000Z</x:v>
      </x:c>
      <x:c r="T435" s="17" t="str"/>
      <x:c r="U435" s="17" t="str"/>
      <x:c r="V435" s="17" t="str">
        <x:v>OWN01</x:v>
      </x:c>
      <x:c r="W435" s="17" t="str">
        <x:v>https://data.texas.gov/dataset/Public-Utility-Commission-of-Texas-Water-and-Sewer/auk8-env9</x:v>
      </x:c>
    </x:row>
    <x:row r="436" ht="46" customHeight="1">
      <x:c r="A436" s="17" t="str">
        <x:v>21107</x:v>
      </x:c>
      <x:c r="B436" s="17" t="str">
        <x:v>sewer</x:v>
      </x:c>
      <x:c r="C436" s="17" t="str">
        <x:v>HOUSE HAHL COMMERCIAL OWNERS ASSOCIATION INC</x:v>
      </x:c>
      <x:c r="D436" s="17" t="str">
        <x:v>Unresolved</x:v>
      </x:c>
      <x:c r="E436" s="17" t="str">
        <x:v>Not resolved to ultimate owner</x:v>
      </x:c>
      <x:c r="F436" s="17" t="str">
        <x:v>Unresolved</x:v>
      </x:c>
      <x:c r="G436" s="17" t="str"/>
      <x:c r="H436" s="17" t="str"/>
      <x:c r="I436" s="17" t="str">
        <x:v>No inference from legal name or responsible-party contact to beneficial ownership.</x:v>
      </x:c>
      <x:c r="J436" s="17" t="str">
        <x:v>HARRIS</x:v>
      </x:c>
      <x:c r="K436" s="17" t="str">
        <x:v>HARRIS</x:v>
      </x:c>
      <x:c r="L436" s="17" t="str"/>
      <x:c r="M436" s="17" t="str">
        <x:v>HOUSE HAHL COMMERCIAL OWNERS ASSOCIATION INC</x:v>
      </x:c>
      <x:c r="N436" s="17" t="str"/>
      <x:c r="O436" s="17" t="str">
        <x:v>Not established by registry; no active-status field</x:v>
      </x:c>
      <x:c r="P436" s="17"/>
      <x:c r="Q436" s="17" t="n">
        <x:v>1</x:v>
      </x:c>
      <x:c r="R436" s="18" t="d">
        <x:v>2026-10-07T00:00:00.000Z</x:v>
      </x:c>
      <x:c r="S436" s="18" t="d">
        <x:v>2026-10-30T00:00:00.000Z</x:v>
      </x:c>
      <x:c r="T436" s="17" t="str"/>
      <x:c r="U436" s="17" t="str"/>
      <x:c r="V436" s="17" t="str">
        <x:v>OWN01</x:v>
      </x:c>
      <x:c r="W436" s="17" t="str">
        <x:v>https://data.texas.gov/dataset/Public-Utility-Commission-of-Texas-Water-and-Sewer/auk8-env9</x:v>
      </x:c>
    </x:row>
    <x:row r="437" ht="46" customHeight="1">
      <x:c r="A437" s="17" t="str">
        <x:v>21115</x:v>
      </x:c>
      <x:c r="B437" s="17" t="str">
        <x:v>sewer</x:v>
      </x:c>
      <x:c r="C437" s="17" t="str">
        <x:v>PARK WATER COMPANY</x:v>
      </x:c>
      <x:c r="D437" s="17" t="str">
        <x:v>Unresolved</x:v>
      </x:c>
      <x:c r="E437" s="17" t="str">
        <x:v>Not resolved to ultimate owner</x:v>
      </x:c>
      <x:c r="F437" s="17" t="str">
        <x:v>Unresolved</x:v>
      </x:c>
      <x:c r="G437" s="17" t="str"/>
      <x:c r="H437" s="17" t="str"/>
      <x:c r="I437" s="17" t="str">
        <x:v>No inference from legal name or responsible-party contact to beneficial ownership.</x:v>
      </x:c>
      <x:c r="J437" s="17" t="str">
        <x:v>MIDLAND</x:v>
      </x:c>
      <x:c r="K437" s="17" t="str">
        <x:v>MIDLAND</x:v>
      </x:c>
      <x:c r="L437" s="17" t="str"/>
      <x:c r="M437" s="17" t="str">
        <x:v>PARK WATER COMPANY</x:v>
      </x:c>
      <x:c r="N437" s="17" t="str"/>
      <x:c r="O437" s="17" t="str">
        <x:v>Not established by registry; no active-status field</x:v>
      </x:c>
      <x:c r="P437" s="17"/>
      <x:c r="Q437" s="17" t="n">
        <x:v>1</x:v>
      </x:c>
      <x:c r="R437" s="18" t="d">
        <x:v>2026-10-07T00:00:00.000Z</x:v>
      </x:c>
      <x:c r="S437" s="18" t="d">
        <x:v>2026-10-30T00:00:00.000Z</x:v>
      </x:c>
      <x:c r="T437" s="17" t="str"/>
      <x:c r="U437" s="17" t="str"/>
      <x:c r="V437" s="17" t="str">
        <x:v>OWN01</x:v>
      </x:c>
      <x:c r="W437" s="17" t="str">
        <x:v>https://data.texas.gov/dataset/Public-Utility-Commission-of-Texas-Water-and-Sewer/auk8-env9</x:v>
      </x:c>
    </x:row>
    <x:row r="438" ht="46" customHeight="1">
      <x:c r="A438" s="17" t="str">
        <x:v>21116</x:v>
      </x:c>
      <x:c r="B438" s="17" t="str">
        <x:v>sewer</x:v>
      </x:c>
      <x:c r="C438" s="17" t="str">
        <x:v>AQUA TEXAS INC</x:v>
      </x:c>
      <x:c r="D438" s="17" t="str">
        <x:v>Aqua Texas</x:v>
      </x:c>
      <x:c r="E438" s="17" t="str">
        <x:v>Documented platform match; see group caveats</x:v>
      </x:c>
      <x:c r="F438" s="17" t="str">
        <x:v>Publicly traded holding company; dispersed shareholders</x:v>
      </x:c>
      <x:c r="G438" s="17" t="str">
        <x:v>Essential Utilities, Inc.</x:v>
      </x:c>
      <x:c r="H438" s="17" t="str">
        <x:v>OWN01; OWN09; OWN10; OWN11; OWN36</x:v>
      </x:c>
      <x:c r="I438" s="17" t="str">
        <x:v>The American Water combination was announced but is not classified as closed. The August 17, 2026 joint release still expected closing at the end of the first quarter of 2027. Registry entries include Aqua Utilities and Aqua Development names; active authority and internal transfer status must be verified before counting active CCNs.</x:v>
      </x:c>
      <x:c r="J438" s="17" t="str">
        <x:v>BASTROP, BURNET, HAYS, TRAVIS, WILLIAMSON</x:v>
      </x:c>
      <x:c r="K438" s="17" t="str">
        <x:v>TRAVIS</x:v>
      </x:c>
      <x:c r="L438" s="17" t="str"/>
      <x:c r="M438" s="17" t="str">
        <x:v>AQUA TEXAS INC</x:v>
      </x:c>
      <x:c r="N438" s="17" t="str">
        <x:v>ESSENTIAL</x:v>
      </x:c>
      <x:c r="O438" s="17" t="str">
        <x:v>Not established by registry; no active-status field</x:v>
      </x:c>
      <x:c r="P438" s="17"/>
      <x:c r="Q438" s="17" t="n">
        <x:v>1</x:v>
      </x:c>
      <x:c r="R438" s="18" t="d">
        <x:v>2026-10-07T00:00:00.000Z</x:v>
      </x:c>
      <x:c r="S438" s="18" t="d">
        <x:v>2026-10-30T00:00:00.000Z</x:v>
      </x:c>
      <x:c r="T438" s="17" t="str"/>
      <x:c r="U438" s="17" t="str"/>
      <x:c r="V438" s="17" t="str">
        <x:v>OWN01</x:v>
      </x:c>
      <x:c r="W438" s="17" t="str">
        <x:v>https://data.texas.gov/dataset/Public-Utility-Commission-of-Texas-Water-and-Sewer/auk8-env9</x:v>
      </x:c>
    </x:row>
    <x:row r="439" ht="46" customHeight="1">
      <x:c r="A439" s="17" t="str">
        <x:v>21117</x:v>
      </x:c>
      <x:c r="B439" s="17" t="str">
        <x:v>sewer</x:v>
      </x:c>
      <x:c r="C439" s="17" t="str">
        <x:v>DEER TRAILS WATER DISTRICT LLC</x:v>
      </x:c>
      <x:c r="D439" s="17" t="str">
        <x:v>Unresolved</x:v>
      </x:c>
      <x:c r="E439" s="17" t="str">
        <x:v>Not resolved to ultimate owner</x:v>
      </x:c>
      <x:c r="F439" s="17" t="str">
        <x:v>Unresolved</x:v>
      </x:c>
      <x:c r="G439" s="17" t="str"/>
      <x:c r="H439" s="17" t="str"/>
      <x:c r="I439" s="17" t="str">
        <x:v>No inference from legal name or responsible-party contact to beneficial ownership.</x:v>
      </x:c>
      <x:c r="J439" s="17" t="str">
        <x:v>MONTGOMERY</x:v>
      </x:c>
      <x:c r="K439" s="17" t="str">
        <x:v>MONTGOMERY</x:v>
      </x:c>
      <x:c r="L439" s="17" t="str"/>
      <x:c r="M439" s="17" t="str">
        <x:v>DEER TRAIL WATER DISTRICT LLC</x:v>
      </x:c>
      <x:c r="N439" s="17" t="str"/>
      <x:c r="O439" s="17" t="str">
        <x:v>Not established by registry; no active-status field</x:v>
      </x:c>
      <x:c r="P439" s="17"/>
      <x:c r="Q439" s="17" t="n">
        <x:v>1</x:v>
      </x:c>
      <x:c r="R439" s="18" t="d">
        <x:v>2026-10-07T00:00:00.000Z</x:v>
      </x:c>
      <x:c r="S439" s="18" t="d">
        <x:v>2026-10-30T00:00:00.000Z</x:v>
      </x:c>
      <x:c r="T439" s="17" t="str"/>
      <x:c r="U439" s="17" t="str"/>
      <x:c r="V439" s="17" t="str">
        <x:v>OWN01</x:v>
      </x:c>
      <x:c r="W439" s="17" t="str">
        <x:v>https://data.texas.gov/dataset/Public-Utility-Commission-of-Texas-Water-and-Sewer/auk8-env9</x:v>
      </x:c>
    </x:row>
    <x:row r="440" ht="46" customHeight="1">
      <x:c r="A440" s="17" t="str">
        <x:v>21120</x:v>
      </x:c>
      <x:c r="B440" s="17" t="str">
        <x:v>sewer</x:v>
      </x:c>
      <x:c r="C440" s="17" t="str">
        <x:v>CSWR- TEXAS UTILITY OPERATING COMPANY LLC</x:v>
      </x:c>
      <x:c r="D440" s="17" t="str">
        <x:v>CSWR-Texas</x:v>
      </x:c>
      <x:c r="E440" s="17" t="str">
        <x:v>Documented platform match; see group caveats</x:v>
      </x:c>
      <x:c r="F440" s="17" t="str">
        <x:v>Private infrastructure/private-equity fund</x:v>
      </x:c>
      <x:c r="G440" s="17" t="str">
        <x:v>CSWR, LLC; Sciens Water-managed investment vehicles</x:v>
      </x:c>
      <x:c r="H440" s="17" t="str">
        <x:v>OWN01; OWN12; OWN13; OWN14</x:v>
      </x:c>
      <x:c r="I440" s="17" t="str">
        <x:v>Central States Water Resources, Inc. is described as a management company and affiliate, and should not automatically be treated as the legal parent. The Missouri filing is dated September 18, 2020, despite a misleading search-engine publication date; it is a party discovery motion, not a current commission ownership finding.</x:v>
      </x:c>
      <x:c r="J440" s="17" t="str">
        <x:v>ARANSAS, BEXAR, CALHOUN, DENTON, HARRIS, HIDALGO, HOOD, JACKSON, KERR, ORANGE, PARKER, POLK</x:v>
      </x:c>
      <x:c r="K440" s="17" t="str">
        <x:v>HOOD</x:v>
      </x:c>
      <x:c r="L440" s="17" t="str"/>
      <x:c r="M440" s="17" t="str">
        <x:v>CSWR- TEXAS UTILITY OPERATING COMPANY LLC</x:v>
      </x:c>
      <x:c r="N440" s="17" t="str">
        <x:v>CSWR</x:v>
      </x:c>
      <x:c r="O440" s="17" t="str">
        <x:v>Not established by registry; no active-status field</x:v>
      </x:c>
      <x:c r="P440" s="17"/>
      <x:c r="Q440" s="17" t="n">
        <x:v>1</x:v>
      </x:c>
      <x:c r="R440" s="18" t="d">
        <x:v>2026-10-07T00:00:00.000Z</x:v>
      </x:c>
      <x:c r="S440" s="18" t="d">
        <x:v>2026-10-30T00:00:00.000Z</x:v>
      </x:c>
      <x:c r="T440" s="17" t="str"/>
      <x:c r="U440" s="17" t="str"/>
      <x:c r="V440" s="17" t="str">
        <x:v>OWN01</x:v>
      </x:c>
      <x:c r="W440" s="17" t="str">
        <x:v>https://data.texas.gov/dataset/Public-Utility-Commission-of-Texas-Water-and-Sewer/auk8-env9</x:v>
      </x:c>
    </x:row>
    <x:row r="441" ht="46" customHeight="1">
      <x:c r="A441" s="17" t="str">
        <x:v>21123</x:v>
      </x:c>
      <x:c r="B441" s="17" t="str">
        <x:v>sewer</x:v>
      </x:c>
      <x:c r="C441" s="17" t="str">
        <x:v>WOOD ACRES PROPERTIES</x:v>
      </x:c>
      <x:c r="D441" s="17" t="str">
        <x:v>Unresolved</x:v>
      </x:c>
      <x:c r="E441" s="17" t="str">
        <x:v>Not resolved to ultimate owner</x:v>
      </x:c>
      <x:c r="F441" s="17" t="str">
        <x:v>Unresolved</x:v>
      </x:c>
      <x:c r="G441" s="17" t="str"/>
      <x:c r="H441" s="17" t="str"/>
      <x:c r="I441" s="17" t="str">
        <x:v>No inference from legal name or responsible-party contact to beneficial ownership.</x:v>
      </x:c>
      <x:c r="J441" s="17" t="str">
        <x:v>MONTGOMERY</x:v>
      </x:c>
      <x:c r="K441" s="17" t="str">
        <x:v>MONTGOMERY</x:v>
      </x:c>
      <x:c r="L441" s="17" t="str"/>
      <x:c r="M441" s="17" t="str">
        <x:v>WOOD ACRES PROPERTIES LLC</x:v>
      </x:c>
      <x:c r="N441" s="17" t="str"/>
      <x:c r="O441" s="17" t="str">
        <x:v>Not established by registry; no active-status field</x:v>
      </x:c>
      <x:c r="P441" s="17"/>
      <x:c r="Q441" s="17" t="n">
        <x:v>1</x:v>
      </x:c>
      <x:c r="R441" s="18" t="d">
        <x:v>2026-10-07T00:00:00.000Z</x:v>
      </x:c>
      <x:c r="S441" s="18" t="d">
        <x:v>2026-10-30T00:00:00.000Z</x:v>
      </x:c>
      <x:c r="T441" s="17" t="str"/>
      <x:c r="U441" s="17" t="str"/>
      <x:c r="V441" s="17" t="str">
        <x:v>OWN01</x:v>
      </x:c>
      <x:c r="W441" s="17" t="str">
        <x:v>https://data.texas.gov/dataset/Public-Utility-Commission-of-Texas-Water-and-Sewer/auk8-env9</x:v>
      </x:c>
    </x:row>
    <x:row r="442" ht="46" customHeight="1">
      <x:c r="A442" s="17" t="str">
        <x:v>21125</x:v>
      </x:c>
      <x:c r="B442" s="17" t="str">
        <x:v>sewer</x:v>
      </x:c>
      <x:c r="C442" s="17" t="str">
        <x:v>PAMPA INVESTMENT GROUP LP</x:v>
      </x:c>
      <x:c r="D442" s="17" t="str">
        <x:v>Unresolved</x:v>
      </x:c>
      <x:c r="E442" s="17" t="str">
        <x:v>Not resolved to ultimate owner</x:v>
      </x:c>
      <x:c r="F442" s="17" t="str">
        <x:v>Unresolved</x:v>
      </x:c>
      <x:c r="G442" s="17" t="str"/>
      <x:c r="H442" s="17" t="str"/>
      <x:c r="I442" s="17" t="str">
        <x:v>No inference from legal name or responsible-party contact to beneficial ownership.</x:v>
      </x:c>
      <x:c r="J442" s="17" t="str">
        <x:v>BELL</x:v>
      </x:c>
      <x:c r="K442" s="17" t="str">
        <x:v>BELL</x:v>
      </x:c>
      <x:c r="L442" s="17" t="str"/>
      <x:c r="M442" s="17" t="str">
        <x:v>PAMPA INVESTMENT GROUP LP</x:v>
      </x:c>
      <x:c r="N442" s="17" t="str"/>
      <x:c r="O442" s="17" t="str">
        <x:v>Not established by registry; no active-status field</x:v>
      </x:c>
      <x:c r="P442" s="17"/>
      <x:c r="Q442" s="17" t="n">
        <x:v>1</x:v>
      </x:c>
      <x:c r="R442" s="18" t="d">
        <x:v>2026-10-07T00:00:00.000Z</x:v>
      </x:c>
      <x:c r="S442" s="18" t="d">
        <x:v>2026-10-30T00:00:00.000Z</x:v>
      </x:c>
      <x:c r="T442" s="17" t="str"/>
      <x:c r="U442" s="17" t="str"/>
      <x:c r="V442" s="17" t="str">
        <x:v>OWN01</x:v>
      </x:c>
      <x:c r="W442" s="17" t="str">
        <x:v>https://data.texas.gov/dataset/Public-Utility-Commission-of-Texas-Water-and-Sewer/auk8-env9</x:v>
      </x:c>
    </x:row>
    <x:row r="443" ht="46" customHeight="1">
      <x:c r="A443" s="17" t="str">
        <x:v>21126</x:v>
      </x:c>
      <x:c r="B443" s="17" t="str">
        <x:v>sewer</x:v>
      </x:c>
      <x:c r="C443" s="17" t="str">
        <x:v>INTEGRA WATER TEXAS</x:v>
      </x:c>
      <x:c r="D443" s="17" t="str">
        <x:v>Unresolved</x:v>
      </x:c>
      <x:c r="E443" s="17" t="str">
        <x:v>Not resolved to ultimate owner</x:v>
      </x:c>
      <x:c r="F443" s="17" t="str">
        <x:v>Unresolved</x:v>
      </x:c>
      <x:c r="G443" s="17" t="str"/>
      <x:c r="H443" s="17" t="str"/>
      <x:c r="I443" s="17" t="str">
        <x:v>No inference from legal name or responsible-party contact to beneficial ownership.</x:v>
      </x:c>
      <x:c r="J443" s="17" t="str">
        <x:v>BASTROP</x:v>
      </x:c>
      <x:c r="K443" s="17" t="str">
        <x:v>BASTROP</x:v>
      </x:c>
      <x:c r="L443" s="17" t="str"/>
      <x:c r="M443" s="17" t="str">
        <x:v>INTEGRA WATER TEXAS LLC</x:v>
      </x:c>
      <x:c r="N443" s="17" t="str"/>
      <x:c r="O443" s="17" t="str">
        <x:v>Not established by registry; no active-status field</x:v>
      </x:c>
      <x:c r="P443" s="17"/>
      <x:c r="Q443" s="17" t="n">
        <x:v>1</x:v>
      </x:c>
      <x:c r="R443" s="18" t="d">
        <x:v>2026-10-07T00:00:00.000Z</x:v>
      </x:c>
      <x:c r="S443" s="18" t="d">
        <x:v>2026-10-30T00:00:00.000Z</x:v>
      </x:c>
      <x:c r="T443" s="17" t="str"/>
      <x:c r="U443" s="17" t="str"/>
      <x:c r="V443" s="17" t="str">
        <x:v>OWN01</x:v>
      </x:c>
      <x:c r="W443" s="17" t="str">
        <x:v>https://data.texas.gov/dataset/Public-Utility-Commission-of-Texas-Water-and-Sewer/auk8-env9</x:v>
      </x:c>
    </x:row>
    <x:row r="444" ht="46" customHeight="1">
      <x:c r="A444" s="17" t="str">
        <x:v>21127</x:v>
      </x:c>
      <x:c r="B444" s="17" t="str">
        <x:v>sewer</x:v>
      </x:c>
      <x:c r="C444" s="17" t="str">
        <x:v>T &amp; W WATER SERVICE COMPANY</x:v>
      </x:c>
      <x:c r="D444" s="17" t="str">
        <x:v>Blue Topaz Utilities</x:v>
      </x:c>
      <x:c r="E444" s="17" t="str">
        <x:v>Documented platform match; see group caveats</x:v>
      </x:c>
      <x:c r="F444" s="17" t="str">
        <x:v>Publicly traded holding company; dispersed shareholders</x:v>
      </x:c>
      <x:c r="G444" s="17" t="str">
        <x:v>NW Natural Water / Northwest Natural Holding Company</x:v>
      </x:c>
      <x:c r="H444" s="17" t="str">
        <x:v>OWN01; OWN18; OWN19; OWN20; OWN45</x:v>
      </x:c>
      <x:c r="I444" s="17" t="str">
        <x:v>Blue Topaz is distinct from Hearthstone / Hope Water, which is backed by Ullico. NW Natural's buyer-authored case study describes T &amp; W as family owned and operating smoothly before its acquisition; this is not an independent service-quality evaluation.</x:v>
      </x:c>
      <x:c r="J444" s="17" t="str">
        <x:v>HARRIS, JEFFERSON</x:v>
      </x:c>
      <x:c r="K444" s="17" t="str">
        <x:v>JEFFERSON</x:v>
      </x:c>
      <x:c r="L444" s="17" t="str">
        <x:v>BLUE TOPAZ UTILITIES</x:v>
      </x:c>
      <x:c r="M444" s="17" t="str">
        <x:v>T &amp; W WATER SERVICE COMPANY</x:v>
      </x:c>
      <x:c r="N444" s="17" t="str">
        <x:v>NWN</x:v>
      </x:c>
      <x:c r="O444" s="17" t="str">
        <x:v>Not established by registry; no active-status field</x:v>
      </x:c>
      <x:c r="P444" s="17"/>
      <x:c r="Q444" s="17" t="n">
        <x:v>1</x:v>
      </x:c>
      <x:c r="R444" s="18" t="d">
        <x:v>2026-10-07T00:00:00.000Z</x:v>
      </x:c>
      <x:c r="S444" s="18" t="d">
        <x:v>2026-10-30T00:00:00.000Z</x:v>
      </x:c>
      <x:c r="T444" s="17" t="str"/>
      <x:c r="U444" s="17" t="str"/>
      <x:c r="V444" s="17" t="str">
        <x:v>OWN01</x:v>
      </x:c>
      <x:c r="W444" s="17" t="str">
        <x:v>https://data.texas.gov/dataset/Public-Utility-Commission-of-Texas-Water-and-Sewer/auk8-env9</x:v>
      </x:c>
    </x:row>
    <x:row r="445" ht="46" customHeight="1">
      <x:c r="A445" s="17" t="str">
        <x:v>21129</x:v>
      </x:c>
      <x:c r="B445" s="17" t="str">
        <x:v>sewer</x:v>
      </x:c>
      <x:c r="C445" s="17" t="str">
        <x:v>LIBERTY COUNTY UTILITIES</x:v>
      </x:c>
      <x:c r="D445" s="17" t="str">
        <x:v>Unresolved</x:v>
      </x:c>
      <x:c r="E445" s="17" t="str">
        <x:v>Not resolved to ultimate owner</x:v>
      </x:c>
      <x:c r="F445" s="17" t="str">
        <x:v>Unresolved</x:v>
      </x:c>
      <x:c r="G445" s="17" t="str"/>
      <x:c r="H445" s="17" t="str"/>
      <x:c r="I445" s="17" t="str">
        <x:v>No inference from legal name or responsible-party contact to beneficial ownership.</x:v>
      </x:c>
      <x:c r="J445" s="17" t="str">
        <x:v>LIBERTY</x:v>
      </x:c>
      <x:c r="K445" s="17" t="str">
        <x:v>LIBERTY</x:v>
      </x:c>
      <x:c r="L445" s="17" t="str"/>
      <x:c r="M445" s="17" t="str">
        <x:v>LIBERTY COUNTY UTILITIES LLC</x:v>
      </x:c>
      <x:c r="N445" s="17" t="str"/>
      <x:c r="O445" s="17" t="str">
        <x:v>Not established by registry; no active-status field</x:v>
      </x:c>
      <x:c r="P445" s="17"/>
      <x:c r="Q445" s="17" t="n">
        <x:v>1</x:v>
      </x:c>
      <x:c r="R445" s="18" t="d">
        <x:v>2026-10-07T00:00:00.000Z</x:v>
      </x:c>
      <x:c r="S445" s="18" t="d">
        <x:v>2026-10-30T00:00:00.000Z</x:v>
      </x:c>
      <x:c r="T445" s="17" t="str"/>
      <x:c r="U445" s="17" t="str"/>
      <x:c r="V445" s="17" t="str">
        <x:v>OWN01</x:v>
      </x:c>
      <x:c r="W445" s="17" t="str">
        <x:v>https://data.texas.gov/dataset/Public-Utility-Commission-of-Texas-Water-and-Sewer/auk8-env9</x:v>
      </x:c>
    </x:row>
    <x:row r="446" ht="46" customHeight="1">
      <x:c r="A446" s="17" t="str">
        <x:v>21132</x:v>
      </x:c>
      <x:c r="B446" s="17" t="str">
        <x:v>sewer</x:v>
      </x:c>
      <x:c r="C446" s="17" t="str">
        <x:v>LIQUID UTILITES LLC</x:v>
      </x:c>
      <x:c r="D446" s="17" t="str">
        <x:v>Unresolved</x:v>
      </x:c>
      <x:c r="E446" s="17" t="str">
        <x:v>Not resolved to ultimate owner</x:v>
      </x:c>
      <x:c r="F446" s="17" t="str">
        <x:v>Unresolved</x:v>
      </x:c>
      <x:c r="G446" s="17" t="str"/>
      <x:c r="H446" s="17" t="str"/>
      <x:c r="I446" s="17" t="str">
        <x:v>No inference from legal name or responsible-party contact to beneficial ownership.</x:v>
      </x:c>
      <x:c r="J446" s="17" t="str">
        <x:v>MONTGOMERY</x:v>
      </x:c>
      <x:c r="K446" s="17" t="str">
        <x:v>MONTGOMERY</x:v>
      </x:c>
      <x:c r="L446" s="17" t="str"/>
      <x:c r="M446" s="17" t="str">
        <x:v>LIQUID UTILITIES LLC</x:v>
      </x:c>
      <x:c r="N446" s="17" t="str"/>
      <x:c r="O446" s="17" t="str">
        <x:v>Not established by registry; no active-status field</x:v>
      </x:c>
      <x:c r="P446" s="17"/>
      <x:c r="Q446" s="17" t="n">
        <x:v>1</x:v>
      </x:c>
      <x:c r="R446" s="18" t="d">
        <x:v>2026-10-07T00:00:00.000Z</x:v>
      </x:c>
      <x:c r="S446" s="18" t="d">
        <x:v>2026-10-30T00:00:00.000Z</x:v>
      </x:c>
      <x:c r="T446" s="17" t="str"/>
      <x:c r="U446" s="17" t="str"/>
      <x:c r="V446" s="17" t="str">
        <x:v>OWN01</x:v>
      </x:c>
      <x:c r="W446" s="17" t="str">
        <x:v>https://data.texas.gov/dataset/Public-Utility-Commission-of-Texas-Water-and-Sewer/auk8-env9</x:v>
      </x:c>
    </x:row>
    <x:row r="447" ht="46" customHeight="1">
      <x:c r="A447" s="17" t="str">
        <x:v>21133</x:v>
      </x:c>
      <x:c r="B447" s="17" t="str">
        <x:v>sewer</x:v>
      </x:c>
      <x:c r="C447" s="17" t="str">
        <x:v>STONETOWN ROYAL COACH UTILITIES</x:v>
      </x:c>
      <x:c r="D447" s="17" t="str">
        <x:v>Unresolved</x:v>
      </x:c>
      <x:c r="E447" s="17" t="str">
        <x:v>Not resolved to ultimate owner</x:v>
      </x:c>
      <x:c r="F447" s="17" t="str">
        <x:v>Unresolved</x:v>
      </x:c>
      <x:c r="G447" s="17" t="str"/>
      <x:c r="H447" s="17" t="str"/>
      <x:c r="I447" s="17" t="str">
        <x:v>No inference from legal name or responsible-party contact to beneficial ownership.</x:v>
      </x:c>
      <x:c r="J447" s="17" t="str">
        <x:v>HARRIS</x:v>
      </x:c>
      <x:c r="K447" s="17" t="str">
        <x:v>HARRIS</x:v>
      </x:c>
      <x:c r="L447" s="17" t="str"/>
      <x:c r="M447" s="17" t="str">
        <x:v>STONETOWN ROYAL COACH UTILITIES LLC</x:v>
      </x:c>
      <x:c r="N447" s="17" t="str"/>
      <x:c r="O447" s="17" t="str">
        <x:v>Not established by registry; no active-status field</x:v>
      </x:c>
      <x:c r="P447" s="17"/>
      <x:c r="Q447" s="17" t="n">
        <x:v>1</x:v>
      </x:c>
      <x:c r="R447" s="18" t="d">
        <x:v>2026-10-07T00:00:00.000Z</x:v>
      </x:c>
      <x:c r="S447" s="18" t="d">
        <x:v>2026-10-30T00:00:00.000Z</x:v>
      </x:c>
      <x:c r="T447" s="17" t="str"/>
      <x:c r="U447" s="17" t="str"/>
      <x:c r="V447" s="17" t="str">
        <x:v>OWN01</x:v>
      </x:c>
      <x:c r="W447" s="17" t="str">
        <x:v>https://data.texas.gov/dataset/Public-Utility-Commission-of-Texas-Water-and-Sewer/auk8-env9</x:v>
      </x:c>
    </x:row>
    <x:row r="448" ht="46" customHeight="1">
      <x:c r="A448" s="17" t="str">
        <x:v>21134</x:v>
      </x:c>
      <x:c r="B448" s="17" t="str">
        <x:v>sewer</x:v>
      </x:c>
      <x:c r="C448" s="17" t="str">
        <x:v>STONETOWN SPRING OAKS UTILITIES</x:v>
      </x:c>
      <x:c r="D448" s="17" t="str">
        <x:v>Unresolved</x:v>
      </x:c>
      <x:c r="E448" s="17" t="str">
        <x:v>Not resolved to ultimate owner</x:v>
      </x:c>
      <x:c r="F448" s="17" t="str">
        <x:v>Unresolved</x:v>
      </x:c>
      <x:c r="G448" s="17" t="str"/>
      <x:c r="H448" s="17" t="str"/>
      <x:c r="I448" s="17" t="str">
        <x:v>No inference from legal name or responsible-party contact to beneficial ownership.</x:v>
      </x:c>
      <x:c r="J448" s="17" t="str">
        <x:v>HARRIS</x:v>
      </x:c>
      <x:c r="K448" s="17" t="str">
        <x:v>HARRIS</x:v>
      </x:c>
      <x:c r="L448" s="17" t="str"/>
      <x:c r="M448" s="17" t="str">
        <x:v>STONETOWN SPRING OAKS UTILITIES LLC</x:v>
      </x:c>
      <x:c r="N448" s="17" t="str"/>
      <x:c r="O448" s="17" t="str">
        <x:v>Not established by registry; no active-status field</x:v>
      </x:c>
      <x:c r="P448" s="17"/>
      <x:c r="Q448" s="17" t="n">
        <x:v>1</x:v>
      </x:c>
      <x:c r="R448" s="18" t="d">
        <x:v>2026-10-07T00:00:00.000Z</x:v>
      </x:c>
      <x:c r="S448" s="18" t="d">
        <x:v>2026-10-30T00:00:00.000Z</x:v>
      </x:c>
      <x:c r="T448" s="17" t="str"/>
      <x:c r="U448" s="17" t="str"/>
      <x:c r="V448" s="17" t="str">
        <x:v>OWN01</x:v>
      </x:c>
      <x:c r="W448" s="17" t="str">
        <x:v>https://data.texas.gov/dataset/Public-Utility-Commission-of-Texas-Water-and-Sewer/auk8-env9</x:v>
      </x:c>
    </x:row>
    <x:row r="449" ht="46" customHeight="1">
      <x:c r="A449" s="17" t="str">
        <x:v>21135</x:v>
      </x:c>
      <x:c r="B449" s="17" t="str">
        <x:v>sewer</x:v>
      </x:c>
      <x:c r="C449" s="17" t="str">
        <x:v>STONETOWN WINDFERN UTILITIES LLC</x:v>
      </x:c>
      <x:c r="D449" s="17" t="str">
        <x:v>Unresolved</x:v>
      </x:c>
      <x:c r="E449" s="17" t="str">
        <x:v>Not resolved to ultimate owner</x:v>
      </x:c>
      <x:c r="F449" s="17" t="str">
        <x:v>Unresolved</x:v>
      </x:c>
      <x:c r="G449" s="17" t="str"/>
      <x:c r="H449" s="17" t="str"/>
      <x:c r="I449" s="17" t="str">
        <x:v>No inference from legal name or responsible-party contact to beneficial ownership.</x:v>
      </x:c>
      <x:c r="J449" s="17" t="str">
        <x:v>HARRIS</x:v>
      </x:c>
      <x:c r="K449" s="17" t="str">
        <x:v>HARRIS</x:v>
      </x:c>
      <x:c r="L449" s="17" t="str"/>
      <x:c r="M449" s="17" t="str">
        <x:v>STONETOWN WINDFERN UTILITIES LLC</x:v>
      </x:c>
      <x:c r="N449" s="17" t="str"/>
      <x:c r="O449" s="17" t="str">
        <x:v>Not established by registry; no active-status field</x:v>
      </x:c>
      <x:c r="P449" s="17"/>
      <x:c r="Q449" s="17" t="n">
        <x:v>1</x:v>
      </x:c>
      <x:c r="R449" s="18" t="d">
        <x:v>2026-10-07T00:00:00.000Z</x:v>
      </x:c>
      <x:c r="S449" s="18" t="d">
        <x:v>2026-10-30T00:00:00.000Z</x:v>
      </x:c>
      <x:c r="T449" s="17" t="str"/>
      <x:c r="U449" s="17" t="str"/>
      <x:c r="V449" s="17" t="str">
        <x:v>OWN01</x:v>
      </x:c>
      <x:c r="W449" s="17" t="str">
        <x:v>https://data.texas.gov/dataset/Public-Utility-Commission-of-Texas-Water-and-Sewer/auk8-env9</x:v>
      </x:c>
    </x:row>
    <x:row r="450" ht="46" customHeight="1">
      <x:c r="A450" s="17" t="str">
        <x:v>21136</x:v>
      </x:c>
      <x:c r="B450" s="17" t="str">
        <x:v>sewer</x:v>
      </x:c>
      <x:c r="C450" s="17" t="str">
        <x:v>TFT UTILITIES</x:v>
      </x:c>
      <x:c r="D450" s="17" t="str">
        <x:v>Unresolved</x:v>
      </x:c>
      <x:c r="E450" s="17" t="str">
        <x:v>Not resolved to ultimate owner</x:v>
      </x:c>
      <x:c r="F450" s="17" t="str">
        <x:v>Unresolved</x:v>
      </x:c>
      <x:c r="G450" s="17" t="str"/>
      <x:c r="H450" s="17" t="str"/>
      <x:c r="I450" s="17" t="str">
        <x:v>No inference from legal name or responsible-party contact to beneficial ownership.</x:v>
      </x:c>
      <x:c r="J450" s="17" t="str">
        <x:v>COLORADO</x:v>
      </x:c>
      <x:c r="K450" s="17" t="str">
        <x:v>COLORADO</x:v>
      </x:c>
      <x:c r="L450" s="17" t="str"/>
      <x:c r="M450" s="17" t="str">
        <x:v>TFT UTILITIES LLC</x:v>
      </x:c>
      <x:c r="N450" s="17" t="str"/>
      <x:c r="O450" s="17" t="str">
        <x:v>Not established by registry; no active-status field</x:v>
      </x:c>
      <x:c r="P450" s="17"/>
      <x:c r="Q450" s="17" t="n">
        <x:v>1</x:v>
      </x:c>
      <x:c r="R450" s="18" t="d">
        <x:v>2026-10-07T00:00:00.000Z</x:v>
      </x:c>
      <x:c r="S450" s="18" t="d">
        <x:v>2026-10-30T00:00:00.000Z</x:v>
      </x:c>
      <x:c r="T450" s="17" t="str"/>
      <x:c r="U450" s="17" t="str"/>
      <x:c r="V450" s="17" t="str">
        <x:v>OWN01</x:v>
      </x:c>
      <x:c r="W450" s="17" t="str">
        <x:v>https://data.texas.gov/dataset/Public-Utility-Commission-of-Texas-Water-and-Sewer/auk8-env9</x:v>
      </x:c>
    </x:row>
    <x:row r="451" ht="46" customHeight="1">
      <x:c r="A451" s="17" t="str">
        <x:v>21139</x:v>
      </x:c>
      <x:c r="B451" s="17" t="str">
        <x:v>sewer</x:v>
      </x:c>
      <x:c r="C451" s="17" t="str">
        <x:v>KICKAPOO UTILITY LLC</x:v>
      </x:c>
      <x:c r="D451" s="17" t="str">
        <x:v>Unresolved</x:v>
      </x:c>
      <x:c r="E451" s="17" t="str">
        <x:v>Not resolved to ultimate owner</x:v>
      </x:c>
      <x:c r="F451" s="17" t="str">
        <x:v>Unresolved</x:v>
      </x:c>
      <x:c r="G451" s="17" t="str"/>
      <x:c r="H451" s="17" t="str"/>
      <x:c r="I451" s="17" t="str">
        <x:v>No inference from legal name or responsible-party contact to beneficial ownership.</x:v>
      </x:c>
      <x:c r="J451" s="17" t="str">
        <x:v>WALLER</x:v>
      </x:c>
      <x:c r="K451" s="17" t="str">
        <x:v>WALLER</x:v>
      </x:c>
      <x:c r="L451" s="17" t="str"/>
      <x:c r="M451" s="17" t="str">
        <x:v>KICKAPOO UTILITY LLC</x:v>
      </x:c>
      <x:c r="N451" s="17" t="str"/>
      <x:c r="O451" s="17" t="str">
        <x:v>Not established by registry; no active-status field</x:v>
      </x:c>
      <x:c r="P451" s="17"/>
      <x:c r="Q451" s="17" t="n">
        <x:v>1</x:v>
      </x:c>
      <x:c r="R451" s="18" t="d">
        <x:v>2026-10-07T00:00:00.000Z</x:v>
      </x:c>
      <x:c r="S451" s="18" t="d">
        <x:v>2026-10-30T00:00:00.000Z</x:v>
      </x:c>
      <x:c r="T451" s="17" t="str"/>
      <x:c r="U451" s="17" t="str"/>
      <x:c r="V451" s="17" t="str">
        <x:v>OWN01</x:v>
      </x:c>
      <x:c r="W451" s="17" t="str">
        <x:v>https://data.texas.gov/dataset/Public-Utility-Commission-of-Texas-Water-and-Sewer/auk8-env9</x:v>
      </x:c>
    </x:row>
    <x:row r="452" ht="46" customHeight="1">
      <x:c r="A452" s="17" t="str">
        <x:v>21143</x:v>
      </x:c>
      <x:c r="B452" s="17" t="str">
        <x:v>sewer</x:v>
      </x:c>
      <x:c r="C452" s="17" t="str">
        <x:v>821 INVESTMENTS</x:v>
      </x:c>
      <x:c r="D452" s="17" t="str">
        <x:v>Unresolved</x:v>
      </x:c>
      <x:c r="E452" s="17" t="str">
        <x:v>Not resolved to ultimate owner</x:v>
      </x:c>
      <x:c r="F452" s="17" t="str">
        <x:v>Unresolved</x:v>
      </x:c>
      <x:c r="G452" s="17" t="str"/>
      <x:c r="H452" s="17" t="str"/>
      <x:c r="I452" s="17" t="str">
        <x:v>No inference from legal name or responsible-party contact to beneficial ownership.</x:v>
      </x:c>
      <x:c r="J452" s="17" t="str">
        <x:v>HENDERSON</x:v>
      </x:c>
      <x:c r="K452" s="17" t="str">
        <x:v>HENDERSON</x:v>
      </x:c>
      <x:c r="L452" s="17" t="str"/>
      <x:c r="M452" s="17" t="str">
        <x:v>821 INVESTMENTS LLC</x:v>
      </x:c>
      <x:c r="N452" s="17" t="str"/>
      <x:c r="O452" s="17" t="str">
        <x:v>Not established by registry; no active-status field</x:v>
      </x:c>
      <x:c r="P452" s="17"/>
      <x:c r="Q452" s="17" t="n">
        <x:v>1</x:v>
      </x:c>
      <x:c r="R452" s="18" t="d">
        <x:v>2026-10-07T00:00:00.000Z</x:v>
      </x:c>
      <x:c r="S452" s="18" t="d">
        <x:v>2026-10-30T00:00:00.000Z</x:v>
      </x:c>
      <x:c r="T452" s="17" t="str"/>
      <x:c r="U452" s="17" t="str"/>
      <x:c r="V452" s="17" t="str">
        <x:v>OWN01</x:v>
      </x:c>
      <x:c r="W452" s="17" t="str">
        <x:v>https://data.texas.gov/dataset/Public-Utility-Commission-of-Texas-Water-and-Sewer/auk8-env9</x:v>
      </x:c>
    </x:row>
    <x:row r="453" ht="46" customHeight="1">
      <x:c r="A453" s="17" t="str">
        <x:v>21144</x:v>
      </x:c>
      <x:c r="B453" s="17" t="str">
        <x:v>sewer</x:v>
      </x:c>
      <x:c r="C453" s="17" t="str">
        <x:v>CAMINO REAL UTILITY COMPANY</x:v>
      </x:c>
      <x:c r="D453" s="17" t="str">
        <x:v>Texas Water Service / BVRT</x:v>
      </x:c>
      <x:c r="E453" s="17" t="str">
        <x:v>Documented platform match; see group caveats</x:v>
      </x:c>
      <x:c r="F453" s="17" t="str">
        <x:v>Publicly traded group controlling a joint venture; a minority partner remains</x:v>
      </x:c>
      <x:c r="G453" s="17" t="str">
        <x:v>California Water Service Group via TWSC, Inc.</x:v>
      </x:c>
      <x:c r="H453" s="17" t="str">
        <x:v>OWN01; OWN23; OWN24; OWN25</x:v>
      </x:c>
      <x:c r="I453" s="17" t="str">
        <x:v>The $45 million purchase of the remaining membership interests is pending, with approval expected in early 2027, according to the October 29, 2026 filing. It is not treated as completed. Seven named utility entities are not equivalent to seven CCNs or seven distinct sets of households. Texas Water Service is distinct from both Texas Water Company and Texas Water Utilities.</x:v>
      </x:c>
      <x:c r="J453" s="17" t="str">
        <x:v>TRAVIS</x:v>
      </x:c>
      <x:c r="K453" s="17" t="str">
        <x:v>TRAVIS</x:v>
      </x:c>
      <x:c r="L453" s="17" t="str"/>
      <x:c r="M453" s="17" t="str">
        <x:v>CAMINO REAL UTILITY COMPANY LLC</x:v>
      </x:c>
      <x:c r="N453" s="17" t="str">
        <x:v>CWT</x:v>
      </x:c>
      <x:c r="O453" s="17" t="str">
        <x:v>Not established by registry; no active-status field</x:v>
      </x:c>
      <x:c r="P453" s="17"/>
      <x:c r="Q453" s="17" t="n">
        <x:v>1</x:v>
      </x:c>
      <x:c r="R453" s="18" t="d">
        <x:v>2026-10-07T00:00:00.000Z</x:v>
      </x:c>
      <x:c r="S453" s="18" t="d">
        <x:v>2026-10-30T00:00:00.000Z</x:v>
      </x:c>
      <x:c r="T453" s="17" t="str"/>
      <x:c r="U453" s="17" t="str"/>
      <x:c r="V453" s="17" t="str">
        <x:v>OWN01</x:v>
      </x:c>
      <x:c r="W453" s="17" t="str">
        <x:v>https://data.texas.gov/dataset/Public-Utility-Commission-of-Texas-Water-and-Sewer/auk8-env9</x:v>
      </x:c>
    </x:row>
    <x:row r="454" ht="46" customHeight="1">
      <x:c r="A454" s="17" t="str">
        <x:v>21145</x:v>
      </x:c>
      <x:c r="B454" s="17" t="str">
        <x:v>sewer</x:v>
      </x:c>
      <x:c r="C454" s="17" t="str">
        <x:v>MCC UTILITIES</x:v>
      </x:c>
      <x:c r="D454" s="17" t="str">
        <x:v>Unresolved</x:v>
      </x:c>
      <x:c r="E454" s="17" t="str">
        <x:v>Not resolved to ultimate owner</x:v>
      </x:c>
      <x:c r="F454" s="17" t="str">
        <x:v>Unresolved</x:v>
      </x:c>
      <x:c r="G454" s="17" t="str"/>
      <x:c r="H454" s="17" t="str"/>
      <x:c r="I454" s="17" t="str">
        <x:v>No inference from legal name or responsible-party contact to beneficial ownership.</x:v>
      </x:c>
      <x:c r="J454" s="17" t="str">
        <x:v>HARRIS</x:v>
      </x:c>
      <x:c r="K454" s="17" t="str">
        <x:v>HARRIS</x:v>
      </x:c>
      <x:c r="L454" s="17" t="str"/>
      <x:c r="M454" s="17" t="str">
        <x:v>MCC UTILITIES INC</x:v>
      </x:c>
      <x:c r="N454" s="17" t="str"/>
      <x:c r="O454" s="17" t="str">
        <x:v>Not established by registry; no active-status field</x:v>
      </x:c>
      <x:c r="P454" s="17"/>
      <x:c r="Q454" s="17" t="n">
        <x:v>1</x:v>
      </x:c>
      <x:c r="R454" s="18" t="d">
        <x:v>2026-10-07T00:00:00.000Z</x:v>
      </x:c>
      <x:c r="S454" s="18" t="d">
        <x:v>2026-10-30T00:00:00.000Z</x:v>
      </x:c>
      <x:c r="T454" s="17" t="str"/>
      <x:c r="U454" s="17" t="str"/>
      <x:c r="V454" s="17" t="str">
        <x:v>OWN01</x:v>
      </x:c>
      <x:c r="W454" s="17" t="str">
        <x:v>https://data.texas.gov/dataset/Public-Utility-Commission-of-Texas-Water-and-Sewer/auk8-env9</x:v>
      </x:c>
    </x:row>
    <x:row r="455" ht="46" customHeight="1">
      <x:c r="A455" s="17" t="str">
        <x:v>21183</x:v>
      </x:c>
      <x:c r="B455" s="17" t="str">
        <x:v>sewer</x:v>
      </x:c>
      <x:c r="C455" s="17" t="str">
        <x:v>3083 UTILITY LLC</x:v>
      </x:c>
      <x:c r="D455" s="17" t="str">
        <x:v>Unresolved</x:v>
      </x:c>
      <x:c r="E455" s="17" t="str">
        <x:v>Not resolved to ultimate owner</x:v>
      </x:c>
      <x:c r="F455" s="17" t="str">
        <x:v>Unresolved</x:v>
      </x:c>
      <x:c r="G455" s="17" t="str"/>
      <x:c r="H455" s="17" t="str"/>
      <x:c r="I455" s="17" t="str">
        <x:v>No inference from legal name or responsible-party contact to beneficial ownership.</x:v>
      </x:c>
      <x:c r="J455" s="17" t="str">
        <x:v>MONTGOMERY</x:v>
      </x:c>
      <x:c r="K455" s="17" t="str">
        <x:v>MONTGOMERY</x:v>
      </x:c>
      <x:c r="L455" s="17" t="str"/>
      <x:c r="M455" s="17" t="str">
        <x:v>3083 UTILITY LLC</x:v>
      </x:c>
      <x:c r="N455" s="17" t="str"/>
      <x:c r="O455" s="17" t="str">
        <x:v>Not established by registry; no active-status field</x:v>
      </x:c>
      <x:c r="P455" s="17"/>
      <x:c r="Q455" s="17" t="n">
        <x:v>1</x:v>
      </x:c>
      <x:c r="R455" s="18" t="d">
        <x:v>2026-10-07T00:00:00.000Z</x:v>
      </x:c>
      <x:c r="S455" s="18" t="d">
        <x:v>2026-10-30T00:00:00.000Z</x:v>
      </x:c>
      <x:c r="T455" s="17" t="str"/>
      <x:c r="U455" s="17" t="str"/>
      <x:c r="V455" s="17" t="str">
        <x:v>OWN01</x:v>
      </x:c>
      <x:c r="W455" s="17" t="str">
        <x:v>https://data.texas.gov/dataset/Public-Utility-Commission-of-Texas-Water-and-Sewer/auk8-env9</x:v>
      </x:c>
    </x:row>
    <x:row r="456" ht="46" customHeight="1">
      <x:c r="A456" s="17" t="str">
        <x:v>A0047</x:v>
      </x:c>
      <x:c r="B456" s="17" t="str">
        <x:v>other_registration_or_tracking</x:v>
      </x:c>
      <x:c r="C456" s="17" t="str">
        <x:v>KYKER LANE COMMUNITY WATER SYSTEM</x:v>
      </x:c>
      <x:c r="D456" s="17" t="str">
        <x:v>Unresolved</x:v>
      </x:c>
      <x:c r="E456" s="17" t="str">
        <x:v>Not resolved to ultimate owner</x:v>
      </x:c>
      <x:c r="F456" s="17" t="str">
        <x:v>Unresolved</x:v>
      </x:c>
      <x:c r="G456" s="17" t="str"/>
      <x:c r="H456" s="17" t="str"/>
      <x:c r="I456" s="17" t="str">
        <x:v>No inference from legal name or responsible-party contact to beneficial ownership.</x:v>
      </x:c>
      <x:c r="J456" s="17" t="str">
        <x:v>GRAYSON</x:v>
      </x:c>
      <x:c r="K456" s="17" t="str">
        <x:v>GRAYSON</x:v>
      </x:c>
      <x:c r="L456" s="17" t="str"/>
      <x:c r="M456" s="17" t="str">
        <x:v>KYKER LANE COMMUNITY WATER SYSTEM</x:v>
      </x:c>
      <x:c r="N456" s="17" t="str"/>
      <x:c r="O456" s="17" t="str">
        <x:v>Not established by registry; no active-status field</x:v>
      </x:c>
      <x:c r="P456" s="17"/>
      <x:c r="Q456" s="17" t="n">
        <x:v>1</x:v>
      </x:c>
      <x:c r="R456" s="18" t="d">
        <x:v>2026-10-07T00:00:00.000Z</x:v>
      </x:c>
      <x:c r="S456" s="18" t="d">
        <x:v>2026-10-30T00:00:00.000Z</x:v>
      </x:c>
      <x:c r="T456" s="17" t="str"/>
      <x:c r="U456" s="17" t="str"/>
      <x:c r="V456" s="17" t="str">
        <x:v>OWN01</x:v>
      </x:c>
      <x:c r="W456" s="17" t="str">
        <x:v>https://data.texas.gov/dataset/Public-Utility-Commission-of-Texas-Water-and-Sewer/auk8-env9</x:v>
      </x:c>
    </x:row>
    <x:row r="457" ht="46" customHeight="1">
      <x:c r="A457" s="17" t="str">
        <x:v>N0056</x:v>
      </x:c>
      <x:c r="B457" s="17" t="str">
        <x:v>other_registration_or_tracking</x:v>
      </x:c>
      <x:c r="C457" s="17" t="str">
        <x:v>COASTAL PROPERTIES</x:v>
      </x:c>
      <x:c r="D457" s="17" t="str">
        <x:v>Unresolved</x:v>
      </x:c>
      <x:c r="E457" s="17" t="str">
        <x:v>Not resolved to ultimate owner</x:v>
      </x:c>
      <x:c r="F457" s="17" t="str">
        <x:v>Unresolved</x:v>
      </x:c>
      <x:c r="G457" s="17" t="str"/>
      <x:c r="H457" s="17" t="str"/>
      <x:c r="I457" s="17" t="str">
        <x:v>No inference from legal name or responsible-party contact to beneficial ownership.</x:v>
      </x:c>
      <x:c r="J457" s="17" t="str">
        <x:v>BRAZORIA</x:v>
      </x:c>
      <x:c r="K457" s="17" t="str">
        <x:v>BRAZORIA</x:v>
      </x:c>
      <x:c r="L457" s="17" t="str"/>
      <x:c r="M457" s="17" t="str">
        <x:v>COASTAL PROPERTIES LP</x:v>
      </x:c>
      <x:c r="N457" s="17" t="str"/>
      <x:c r="O457" s="17" t="str">
        <x:v>Not established by registry; no active-status field</x:v>
      </x:c>
      <x:c r="P457" s="17"/>
      <x:c r="Q457" s="17" t="n">
        <x:v>1</x:v>
      </x:c>
      <x:c r="R457" s="18" t="d">
        <x:v>2026-10-07T00:00:00.000Z</x:v>
      </x:c>
      <x:c r="S457" s="18" t="d">
        <x:v>2026-10-30T00:00:00.000Z</x:v>
      </x:c>
      <x:c r="T457" s="17" t="str"/>
      <x:c r="U457" s="17" t="str"/>
      <x:c r="V457" s="17" t="str">
        <x:v>OWN01</x:v>
      </x:c>
      <x:c r="W457" s="17" t="str">
        <x:v>https://data.texas.gov/dataset/Public-Utility-Commission-of-Texas-Water-and-Sewer/auk8-env9</x:v>
      </x:c>
    </x:row>
    <x:row r="458" ht="46" customHeight="1">
      <x:c r="A458" s="17" t="str">
        <x:v>U0240</x:v>
      </x:c>
      <x:c r="B458" s="17" t="str">
        <x:v>other_registration_or_tracking</x:v>
      </x:c>
      <x:c r="C458" s="17" t="str">
        <x:v>PECAN SHADOW</x:v>
      </x:c>
      <x:c r="D458" s="17" t="str">
        <x:v>Unresolved</x:v>
      </x:c>
      <x:c r="E458" s="17" t="str">
        <x:v>Not resolved to ultimate owner</x:v>
      </x:c>
      <x:c r="F458" s="17" t="str">
        <x:v>Unresolved</x:v>
      </x:c>
      <x:c r="G458" s="17" t="str"/>
      <x:c r="H458" s="17" t="str"/>
      <x:c r="I458" s="17" t="str">
        <x:v>No inference from legal name or responsible-party contact to beneficial ownership.</x:v>
      </x:c>
      <x:c r="J458" s="17" t="str">
        <x:v>HARRIS</x:v>
      </x:c>
      <x:c r="K458" s="17" t="str">
        <x:v>HARRIS</x:v>
      </x:c>
      <x:c r="L458" s="17" t="str"/>
      <x:c r="M458" s="17" t="str"/>
      <x:c r="N458" s="17" t="str"/>
      <x:c r="O458" s="17" t="str">
        <x:v>Not established by registry; no active-status field</x:v>
      </x:c>
      <x:c r="P458" s="17"/>
      <x:c r="Q458" s="17" t="n">
        <x:v>1</x:v>
      </x:c>
      <x:c r="R458" s="18" t="d">
        <x:v>2026-10-07T00:00:00.000Z</x:v>
      </x:c>
      <x:c r="S458" s="18" t="d">
        <x:v>2026-10-30T00:00:00.000Z</x:v>
      </x:c>
      <x:c r="T458" s="17" t="str"/>
      <x:c r="U458" s="17" t="str"/>
      <x:c r="V458" s="17" t="str">
        <x:v>OWN01</x:v>
      </x:c>
      <x:c r="W458" s="17" t="str">
        <x:v>https://data.texas.gov/dataset/Public-Utility-Commission-of-Texas-Water-and-Sewer/auk8-env9</x:v>
      </x:c>
    </x:row>
    <x:row r="459" ht="46" customHeight="1">
      <x:c r="A459" s="17" t="str">
        <x:v>U0244</x:v>
      </x:c>
      <x:c r="B459" s="17" t="str">
        <x:v>other_registration_or_tracking</x:v>
      </x:c>
      <x:c r="C459" s="17" t="str">
        <x:v>ANCAR</x:v>
      </x:c>
      <x:c r="D459" s="17" t="str">
        <x:v>Unresolved</x:v>
      </x:c>
      <x:c r="E459" s="17" t="str">
        <x:v>Not resolved to ultimate owner</x:v>
      </x:c>
      <x:c r="F459" s="17" t="str">
        <x:v>Unresolved</x:v>
      </x:c>
      <x:c r="G459" s="17" t="str"/>
      <x:c r="H459" s="17" t="str"/>
      <x:c r="I459" s="17" t="str">
        <x:v>No inference from legal name or responsible-party contact to beneficial ownership.</x:v>
      </x:c>
      <x:c r="J459" s="17" t="str">
        <x:v>ORANGE</x:v>
      </x:c>
      <x:c r="K459" s="17" t="str">
        <x:v>ORANGE</x:v>
      </x:c>
      <x:c r="L459" s="17" t="str"/>
      <x:c r="M459" s="17" t="str"/>
      <x:c r="N459" s="17" t="str"/>
      <x:c r="O459" s="17" t="str">
        <x:v>Not established by registry; no active-status field</x:v>
      </x:c>
      <x:c r="P459" s="17"/>
      <x:c r="Q459" s="17" t="n">
        <x:v>1</x:v>
      </x:c>
      <x:c r="R459" s="18" t="d">
        <x:v>2026-10-07T00:00:00.000Z</x:v>
      </x:c>
      <x:c r="S459" s="18" t="d">
        <x:v>2026-10-30T00:00:00.000Z</x:v>
      </x:c>
      <x:c r="T459" s="17" t="str"/>
      <x:c r="U459" s="17" t="str"/>
      <x:c r="V459" s="17" t="str">
        <x:v>OWN01</x:v>
      </x:c>
      <x:c r="W459" s="17" t="str">
        <x:v>https://data.texas.gov/dataset/Public-Utility-Commission-of-Texas-Water-and-Sewer/auk8-env9</x:v>
      </x:c>
    </x:row>
    <x:row r="460" ht="46" customHeight="1">
      <x:c r="A460" s="17" t="str">
        <x:v>U0247</x:v>
      </x:c>
      <x:c r="B460" s="17" t="str">
        <x:v>other_registration_or_tracking</x:v>
      </x:c>
      <x:c r="C460" s="17" t="str">
        <x:v>SHADY CREEK WATER SYSTEM VENTURE III</x:v>
      </x:c>
      <x:c r="D460" s="17" t="str">
        <x:v>Unresolved</x:v>
      </x:c>
      <x:c r="E460" s="17" t="str">
        <x:v>Not resolved to ultimate owner</x:v>
      </x:c>
      <x:c r="F460" s="17" t="str">
        <x:v>Unresolved</x:v>
      </x:c>
      <x:c r="G460" s="17" t="str"/>
      <x:c r="H460" s="17" t="str"/>
      <x:c r="I460" s="17" t="str">
        <x:v>No inference from legal name or responsible-party contact to beneficial ownership.</x:v>
      </x:c>
      <x:c r="J460" s="17" t="str">
        <x:v>BRAZORIA</x:v>
      </x:c>
      <x:c r="K460" s="17" t="str">
        <x:v>BRAZORIA</x:v>
      </x:c>
      <x:c r="L460" s="17" t="str"/>
      <x:c r="M460" s="17" t="str">
        <x:v>SHADY CREEK WATER VENTURE III</x:v>
      </x:c>
      <x:c r="N460" s="17" t="str"/>
      <x:c r="O460" s="17" t="str">
        <x:v>Not established by registry; no active-status field</x:v>
      </x:c>
      <x:c r="P460" s="17"/>
      <x:c r="Q460" s="17" t="n">
        <x:v>1</x:v>
      </x:c>
      <x:c r="R460" s="18" t="d">
        <x:v>2026-10-07T00:00:00.000Z</x:v>
      </x:c>
      <x:c r="S460" s="18" t="d">
        <x:v>2026-10-30T00:00:00.000Z</x:v>
      </x:c>
      <x:c r="T460" s="17" t="str"/>
      <x:c r="U460" s="17" t="str"/>
      <x:c r="V460" s="17" t="str">
        <x:v>OWN01</x:v>
      </x:c>
      <x:c r="W460" s="17" t="str">
        <x:v>https://data.texas.gov/dataset/Public-Utility-Commission-of-Texas-Water-and-Sewer/auk8-env9</x:v>
      </x:c>
    </x:row>
    <x:row r="461" ht="46" customHeight="1">
      <x:c r="A461" s="17" t="str">
        <x:v>U0250</x:v>
      </x:c>
      <x:c r="B461" s="17" t="str">
        <x:v>other_registration_or_tracking</x:v>
      </x:c>
      <x:c r="C461" s="17" t="str">
        <x:v>PATIOS DEL LAGO</x:v>
      </x:c>
      <x:c r="D461" s="17" t="str">
        <x:v>Unresolved</x:v>
      </x:c>
      <x:c r="E461" s="17" t="str">
        <x:v>Not resolved to ultimate owner</x:v>
      </x:c>
      <x:c r="F461" s="17" t="str">
        <x:v>Unresolved</x:v>
      </x:c>
      <x:c r="G461" s="17" t="str"/>
      <x:c r="H461" s="17" t="str"/>
      <x:c r="I461" s="17" t="str">
        <x:v>No inference from legal name or responsible-party contact to beneficial ownership.</x:v>
      </x:c>
      <x:c r="J461" s="17" t="str">
        <x:v>BANDERA</x:v>
      </x:c>
      <x:c r="K461" s="17" t="str">
        <x:v>BANDERA</x:v>
      </x:c>
      <x:c r="L461" s="17" t="str"/>
      <x:c r="M461" s="17" t="str">
        <x:v>PATIOS DEL LAGO LLC</x:v>
      </x:c>
      <x:c r="N461" s="17" t="str"/>
      <x:c r="O461" s="17" t="str">
        <x:v>Not established by registry; no active-status field</x:v>
      </x:c>
      <x:c r="P461" s="17"/>
      <x:c r="Q461" s="17" t="n">
        <x:v>1</x:v>
      </x:c>
      <x:c r="R461" s="18" t="d">
        <x:v>2026-10-07T00:00:00.000Z</x:v>
      </x:c>
      <x:c r="S461" s="18" t="d">
        <x:v>2026-10-30T00:00:00.000Z</x:v>
      </x:c>
      <x:c r="T461" s="17" t="str"/>
      <x:c r="U461" s="17" t="str"/>
      <x:c r="V461" s="17" t="str">
        <x:v>OWN01</x:v>
      </x:c>
      <x:c r="W461" s="17" t="str">
        <x:v>https://data.texas.gov/dataset/Public-Utility-Commission-of-Texas-Water-and-Sewer/auk8-env9</x:v>
      </x:c>
    </x:row>
    <x:row r="462" ht="46" customHeight="1">
      <x:c r="A462" s="17" t="str">
        <x:v>U0256</x:v>
      </x:c>
      <x:c r="B462" s="17" t="str">
        <x:v>other_registration_or_tracking</x:v>
      </x:c>
      <x:c r="C462" s="17" t="str">
        <x:v>KEY ROAD SUBDIVISION WATER SUPPLY</x:v>
      </x:c>
      <x:c r="D462" s="17" t="str">
        <x:v>Unresolved</x:v>
      </x:c>
      <x:c r="E462" s="17" t="str">
        <x:v>Not resolved to ultimate owner</x:v>
      </x:c>
      <x:c r="F462" s="17" t="str">
        <x:v>Unresolved</x:v>
      </x:c>
      <x:c r="G462" s="17" t="str"/>
      <x:c r="H462" s="17" t="str"/>
      <x:c r="I462" s="17" t="str">
        <x:v>No inference from legal name or responsible-party contact to beneficial ownership.</x:v>
      </x:c>
      <x:c r="J462" s="17" t="str">
        <x:v>VICTORIA</x:v>
      </x:c>
      <x:c r="K462" s="17" t="str">
        <x:v>VICTORIA</x:v>
      </x:c>
      <x:c r="L462" s="17" t="str"/>
      <x:c r="M462" s="17" t="str">
        <x:v>KEY ROAD SUBDIVISION WATER SUPPLY</x:v>
      </x:c>
      <x:c r="N462" s="17" t="str"/>
      <x:c r="O462" s="17" t="str">
        <x:v>Not established by registry; no active-status field</x:v>
      </x:c>
      <x:c r="P462" s="17"/>
      <x:c r="Q462" s="17" t="n">
        <x:v>1</x:v>
      </x:c>
      <x:c r="R462" s="18" t="d">
        <x:v>2026-10-07T00:00:00.000Z</x:v>
      </x:c>
      <x:c r="S462" s="18" t="d">
        <x:v>2026-10-30T00:00:00.000Z</x:v>
      </x:c>
      <x:c r="T462" s="17" t="str"/>
      <x:c r="U462" s="17" t="str"/>
      <x:c r="V462" s="17" t="str">
        <x:v>OWN01</x:v>
      </x:c>
      <x:c r="W462" s="17" t="str">
        <x:v>https://data.texas.gov/dataset/Public-Utility-Commission-of-Texas-Water-and-Sewer/auk8-env9</x:v>
      </x:c>
    </x:row>
    <x:row r="463" ht="46" customHeight="1">
      <x:c r="A463" s="17" t="str">
        <x:v>U0261</x:v>
      </x:c>
      <x:c r="B463" s="17" t="str">
        <x:v>other_registration_or_tracking</x:v>
      </x:c>
      <x:c r="C463" s="17" t="str">
        <x:v>A &amp; S WATER SERVICES</x:v>
      </x:c>
      <x:c r="D463" s="17" t="str">
        <x:v>Unresolved</x:v>
      </x:c>
      <x:c r="E463" s="17" t="str">
        <x:v>Not resolved to ultimate owner</x:v>
      </x:c>
      <x:c r="F463" s="17" t="str">
        <x:v>Unresolved</x:v>
      </x:c>
      <x:c r="G463" s="17" t="str"/>
      <x:c r="H463" s="17" t="str"/>
      <x:c r="I463" s="17" t="str">
        <x:v>No inference from legal name or responsible-party contact to beneficial ownership.</x:v>
      </x:c>
      <x:c r="J463" s="17" t="str">
        <x:v>MONTGOMERY</x:v>
      </x:c>
      <x:c r="K463" s="17" t="str">
        <x:v>MONTGOMERY</x:v>
      </x:c>
      <x:c r="L463" s="17" t="str"/>
      <x:c r="M463" s="17" t="str">
        <x:v>A &amp; S WATER SERVICES</x:v>
      </x:c>
      <x:c r="N463" s="17" t="str"/>
      <x:c r="O463" s="17" t="str">
        <x:v>Not established by registry; no active-status field</x:v>
      </x:c>
      <x:c r="P463" s="17"/>
      <x:c r="Q463" s="17" t="n">
        <x:v>1</x:v>
      </x:c>
      <x:c r="R463" s="18" t="d">
        <x:v>2026-10-07T00:00:00.000Z</x:v>
      </x:c>
      <x:c r="S463" s="18" t="d">
        <x:v>2026-10-30T00:00:00.000Z</x:v>
      </x:c>
      <x:c r="T463" s="17" t="str"/>
      <x:c r="U463" s="17" t="str"/>
      <x:c r="V463" s="17" t="str">
        <x:v>OWN01</x:v>
      </x:c>
      <x:c r="W463" s="17" t="str">
        <x:v>https://data.texas.gov/dataset/Public-Utility-Commission-of-Texas-Water-and-Sewer/auk8-env9</x:v>
      </x:c>
    </x:row>
    <x:row r="464" ht="46" customHeight="1">
      <x:c r="A464" s="17" t="str">
        <x:v>X0757</x:v>
      </x:c>
      <x:c r="B464" s="17" t="str">
        <x:v>other_registration_or_tracking</x:v>
      </x:c>
      <x:c r="C464" s="17" t="str">
        <x:v>PLAZA MOBILE HOME PARK</x:v>
      </x:c>
      <x:c r="D464" s="17" t="str">
        <x:v>Unresolved</x:v>
      </x:c>
      <x:c r="E464" s="17" t="str">
        <x:v>Not resolved to ultimate owner</x:v>
      </x:c>
      <x:c r="F464" s="17" t="str">
        <x:v>Unresolved</x:v>
      </x:c>
      <x:c r="G464" s="17" t="str"/>
      <x:c r="H464" s="17" t="str"/>
      <x:c r="I464" s="17" t="str">
        <x:v>No inference from legal name or responsible-party contact to beneficial ownership.</x:v>
      </x:c>
      <x:c r="J464" s="17" t="str">
        <x:v>BEXAR</x:v>
      </x:c>
      <x:c r="K464" s="17" t="str">
        <x:v>BEXAR</x:v>
      </x:c>
      <x:c r="L464" s="17" t="str"/>
      <x:c r="M464" s="17" t="str"/>
      <x:c r="N464" s="17" t="str"/>
      <x:c r="O464" s="17" t="str">
        <x:v>Not established by registry; no active-status field</x:v>
      </x:c>
      <x:c r="P464" s="17"/>
      <x:c r="Q464" s="17" t="n">
        <x:v>1</x:v>
      </x:c>
      <x:c r="R464" s="18" t="d">
        <x:v>2026-10-07T00:00:00.000Z</x:v>
      </x:c>
      <x:c r="S464" s="18" t="d">
        <x:v>2026-10-30T00:00:00.000Z</x:v>
      </x:c>
      <x:c r="T464" s="17" t="str"/>
      <x:c r="U464" s="17" t="str"/>
      <x:c r="V464" s="17" t="str">
        <x:v>OWN01</x:v>
      </x:c>
      <x:c r="W464" s="17" t="str">
        <x:v>https://data.texas.gov/dataset/Public-Utility-Commission-of-Texas-Water-and-Sewer/auk8-env9</x:v>
      </x:c>
    </x:row>
  </x:sheetData>
  <x:pageMargins left="0.7" right="0.7" top="0.75" bottom="0.75" header="0.3" footer="0.3"/>
  <x:tableParts count="1">
    <x:tablePart xmlns:r="http://schemas.openxmlformats.org/officeDocument/2006/relationships" r:id="Rbf55b974e0bc463a"/>
  </x:tableParts>
</x:worksheet>
</file>

<file path=xl/worksheets/sheet5.xml><?xml version="1.0" encoding="utf-8"?>
<x:worksheet xmlns:x="http://schemas.openxmlformats.org/spreadsheetml/2006/main">
  <x:sheetPr>
    <x:tabColor rgb="FF17364A"/>
  </x:sheetPr>
  <x:sheetViews>
    <x:sheetView showGridLines="0" workbookViewId="0">
      <x:pane xSplit="1" ySplit="5" topLeftCell="B6" activePane="bottomRight" state="frozen"/>
    </x:sheetView>
  </x:sheetViews>
  <x:sheetFormatPr defaultRowHeight="15"/>
  <x:cols>
    <x:col min="1" max="1" width="25" hidden="0" customWidth="1"/>
    <x:col min="2" max="2" width="14" hidden="0" customWidth="1"/>
    <x:col min="3" max="3" width="17" hidden="0" customWidth="1"/>
    <x:col min="4" max="4" width="22" hidden="0" customWidth="1"/>
    <x:col min="5" max="5" width="23" hidden="0" customWidth="1"/>
    <x:col min="6" max="6" width="23" hidden="0" customWidth="1"/>
    <x:col min="7" max="7" width="20" hidden="0" customWidth="1"/>
    <x:col min="8" max="8" width="23" hidden="0" customWidth="1"/>
    <x:col min="9" max="9" width="23" hidden="0" customWidth="1"/>
    <x:col min="10" max="10" width="24" hidden="0" customWidth="1"/>
    <x:col min="11" max="11" width="3" hidden="0" customWidth="1"/>
    <x:col min="12" max="12" width="100" hidden="0" customWidth="1"/>
    <x:col min="13" max="13" width="100" hidden="0" customWidth="1"/>
    <x:col min="14" max="14" width="24" hidden="0" customWidth="1"/>
    <x:col min="15" max="15" width="23" hidden="0" customWidth="1"/>
    <x:col min="16" max="16" width="35" hidden="0" customWidth="1"/>
    <x:col min="17" max="17" width="22" hidden="0" customWidth="1"/>
    <x:col min="18" max="18" width="35" hidden="0" customWidth="1"/>
    <x:col min="19" max="19" width="20" hidden="0" customWidth="1"/>
    <x:col min="20" max="20" width="110" hidden="0" customWidth="1"/>
    <x:col min="21" max="21" width="100" hidden="0" customWidth="1"/>
    <x:col min="22" max="22" width="125" hidden="0" customWidth="1"/>
  </x:cols>
  <x:sheetData>
    <x:row r="1" ht="9" customHeight="1">
      <x:c r="A1" s="3"/>
      <x:c r="B1" s="3"/>
      <x:c r="C1" s="3"/>
      <x:c r="D1" s="3"/>
      <x:c r="E1" s="3"/>
      <x:c r="F1" s="3"/>
      <x:c r="G1" s="3"/>
      <x:c r="H1" s="3"/>
      <x:c r="I1" s="3"/>
      <x:c r="J1" s="3"/>
      <x:c r="K1" s="3"/>
      <x:c r="L1" s="3"/>
      <x:c r="M1" s="3"/>
      <x:c r="N1" s="3"/>
      <x:c r="O1" s="3"/>
      <x:c r="P1" s="3"/>
      <x:c r="Q1" s="3"/>
      <x:c r="R1" s="3"/>
      <x:c r="S1" s="3"/>
      <x:c r="T1" s="3"/>
      <x:c r="U1" s="3"/>
      <x:c r="V1" s="3"/>
    </x:row>
    <x:row r="2" ht="29" customHeight="1">
      <x:c r="A2" s="5" t="str">
        <x:v>Seven reported statutory FMV acquisitions</x:v>
      </x:c>
      <x:c r="B2" s="5"/>
      <x:c r="C2" s="5"/>
      <x:c r="D2" s="5"/>
      <x:c r="E2" s="5"/>
      <x:c r="F2" s="5"/>
      <x:c r="G2" s="5"/>
      <x:c r="H2" s="5"/>
      <x:c r="I2" s="5"/>
      <x:c r="J2" s="5"/>
      <x:c r="K2" s="5"/>
      <x:c r="L2" s="5"/>
      <x:c r="M2" s="5"/>
      <x:c r="N2" s="5"/>
      <x:c r="O2" s="3"/>
      <x:c r="P2" s="3"/>
      <x:c r="Q2" s="3"/>
      <x:c r="R2" s="3"/>
      <x:c r="S2" s="3"/>
      <x:c r="T2" s="3"/>
      <x:c r="U2" s="3"/>
      <x:c r="V2" s="3"/>
    </x:row>
    <x:row r="3" ht="25" customHeight="1">
      <x:c r="A3" s="6" t="str">
        <x:v>CSWR January 11, 2024 filing, printed page 6 / PDF page 9; individual sale orders not all independently rechecked.</x:v>
      </x:c>
      <x:c r="B3" s="6"/>
      <x:c r="C3" s="6"/>
      <x:c r="D3" s="6"/>
      <x:c r="E3" s="6"/>
      <x:c r="F3" s="6"/>
      <x:c r="G3" s="6"/>
      <x:c r="H3" s="6"/>
      <x:c r="I3" s="6"/>
      <x:c r="J3" s="6"/>
      <x:c r="K3" s="6"/>
      <x:c r="L3" s="6"/>
      <x:c r="M3" s="6"/>
      <x:c r="N3" s="6"/>
      <x:c r="O3" s="3"/>
      <x:c r="P3" s="3"/>
      <x:c r="Q3" s="3"/>
      <x:c r="R3" s="3"/>
      <x:c r="S3" s="3"/>
      <x:c r="T3" s="3"/>
      <x:c r="U3" s="3"/>
      <x:c r="V3" s="3"/>
    </x:row>
    <x:row r="4" ht="22" customHeight="1">
      <x:c r="A4" s="3" t="str">
        <x:v>Plant value is not verified seller rate base; the adjustment is not a proven premium. Two purchase prices are inferred in columns O–V.</x:v>
      </x:c>
      <x:c r="B4" s="3"/>
      <x:c r="C4" s="3"/>
      <x:c r="D4" s="3"/>
      <x:c r="E4" s="3"/>
      <x:c r="F4" s="3"/>
      <x:c r="G4" s="3"/>
      <x:c r="H4" s="3"/>
      <x:c r="I4" s="3"/>
      <x:c r="J4" s="3"/>
      <x:c r="K4" s="3"/>
      <x:c r="L4" s="3"/>
      <x:c r="M4" s="3"/>
      <x:c r="N4" s="3"/>
      <x:c r="O4" s="3"/>
      <x:c r="P4" s="3"/>
      <x:c r="Q4" s="3"/>
      <x:c r="R4" s="3"/>
      <x:c r="S4" s="3"/>
      <x:c r="T4" s="3"/>
      <x:c r="U4" s="3"/>
      <x:c r="V4" s="3"/>
    </x:row>
    <x:row r="5" ht="38" customHeight="1">
      <x:c r="A5" s="10" t="str">
        <x:v>Acquisition</x:v>
      </x:c>
      <x:c r="B5" s="10" t="str">
        <x:v>STM docket</x:v>
      </x:c>
      <x:c r="C5" s="10" t="str">
        <x:v>Reported close</x:v>
      </x:c>
      <x:c r="D5" s="10" t="str">
        <x:v>Reported plant value $</x:v>
      </x:c>
      <x:c r="E5" s="10" t="str">
        <x:v>Reported FMV adjustment $</x:v>
      </x:c>
      <x:c r="F5" s="10" t="str">
        <x:v>Reported approved rate base $</x:v>
      </x:c>
      <x:c r="G5" s="10" t="str">
        <x:v>Arithmetic difference $</x:v>
      </x:c>
      <x:c r="H5" s="10" t="str">
        <x:v>Contract price $ (not reviewed)</x:v>
      </x:c>
      <x:c r="I5" s="10" t="str">
        <x:v>Seller prior rate base $ (unknown)</x:v>
      </x:c>
      <x:c r="J5" s="10" t="str">
        <x:v>Households at close (unknown)</x:v>
      </x:c>
      <x:c r="K5" s="10" t="str"/>
      <x:c r="L5" s="10" t="str">
        <x:v>Source URL</x:v>
      </x:c>
      <x:c r="M5" s="10" t="str">
        <x:v>Verification status</x:v>
      </x:c>
      <x:c r="N5" s="10" t="str">
        <x:v>Source filing date</x:v>
      </x:c>
      <x:c r="O5" s="10" t="str">
        <x:v>Inferred price $</x:v>
      </x:c>
      <x:c r="P5" s="10" t="str">
        <x:v>Price evidence type</x:v>
      </x:c>
      <x:c r="Q5" s="10" t="str">
        <x:v>Reported connections</x:v>
      </x:c>
      <x:c r="R5" s="10" t="str">
        <x:v>Connection type</x:v>
      </x:c>
      <x:c r="S5" s="10" t="str">
        <x:v>Count order date</x:v>
      </x:c>
      <x:c r="T5" s="10" t="str">
        <x:v>Connection count caveat</x:v>
      </x:c>
      <x:c r="U5" s="10" t="str">
        <x:v>STM verification URL</x:v>
      </x:c>
      <x:c r="V5" s="10" t="str">
        <x:v>Price inference — exact basis</x:v>
      </x:c>
    </x:row>
    <x:row r="6" ht="65" customHeight="1">
      <x:c r="A6" s="17" t="str">
        <x:v>North Orange</x:v>
      </x:c>
      <x:c r="B6" s="17" t="str">
        <x:v>53483</x:v>
      </x:c>
      <x:c r="C6" s="18" t="d">
        <x:v>2022-10-31T00:00:00.000Z</x:v>
      </x:c>
      <x:c r="D6" s="46" t="n">
        <x:v>846218</x:v>
      </x:c>
      <x:c r="E6" s="46" t="n">
        <x:v>903782</x:v>
      </x:c>
      <x:c r="F6" s="46" t="n">
        <x:v>1750000</x:v>
      </x:c>
      <x:c r="G6" s="46" t="n">
        <x:f>F6-D6-E6</x:f>
        <x:v>0</x:v>
      </x:c>
      <x:c r="H6" s="48"/>
      <x:c r="I6" s="48"/>
      <x:c r="J6" s="49"/>
      <x:c r="K6" s="17" t="str"/>
      <x:c r="L6" s="17" t="str">
        <x:v>https://interchange.puc.texas.gov/Documents/54565_2476_1358685.PDF</x:v>
      </x:c>
      <x:c r="M6" s="17" t="str">
        <x:v>Closing October 31, 2022 and FMV pathway independently verified in final STM. Purchase-price equality established by order; dollar amount inferred using later public rate-case table.</x:v>
      </x:c>
      <x:c r="N6" s="18" t="d">
        <x:v>2024-01-11T00:00:00.000Z</x:v>
      </x:c>
      <x:c r="O6" s="47" t="n">
        <x:v>1750000</x:v>
      </x:c>
      <x:c r="P6" s="17" t="str">
        <x:v>Cross-document inference</x:v>
      </x:c>
      <x:c r="Q6" s="19" t="n">
        <x:v>346</x:v>
      </x:c>
      <x:c r="R6" s="17" t="str">
        <x:v>Unclassified customer connections</x:v>
      </x:c>
      <x:c r="S6" s="18" t="d">
        <x:v>2023-03-08T00:00:00.000Z</x:v>
      </x:c>
      <x:c r="T6" s="17" t="str">
        <x:v>Final findings 11 and 33 report 346 customer connections across water and sewer areas without separately specifying each service or unique households. Exact census date is not stated; do not divide by it as a verified household denominator.</x:v>
      </x:c>
      <x:c r="U6" s="17" t="str">
        <x:v>https://interchange.puc.texas.gov/Documents/53483_40_1278741.PDF</x:v>
      </x:c>
      <x:c r="V6" s="17" t="str">
        <x:v>March 8, 2023 final STM findings 53–56 and ordering paragraph 6 determine ratemaking rate base equals agreed purchase price because appraisals exceed price; amount is placed in confidential attachment JO-1. The later public January 11, 2024 table reports approved rate base of $1,750,000. Combining those public statements implies the transaction purchase price of $1,750,000; the confidential contract itself was not reviewed.</x:v>
      </x:c>
    </x:row>
    <x:row r="7" ht="65" customHeight="1">
      <x:c r="A7" s="17" t="str">
        <x:v>Lake Limestone</x:v>
      </x:c>
      <x:c r="B7" s="17" t="str">
        <x:v>53456</x:v>
      </x:c>
      <x:c r="C7" s="18" t="d">
        <x:v>2022-09-21T00:00:00.000Z</x:v>
      </x:c>
      <x:c r="D7" s="46" t="n">
        <x:v>850000</x:v>
      </x:c>
      <x:c r="E7" s="46" t="n">
        <x:v>0</x:v>
      </x:c>
      <x:c r="F7" s="46" t="n">
        <x:v>850000</x:v>
      </x:c>
      <x:c r="G7" s="46" t="n">
        <x:f>F7-D7-E7</x:f>
        <x:v>0</x:v>
      </x:c>
      <x:c r="H7" s="48"/>
      <x:c r="I7" s="48"/>
      <x:c r="J7" s="49"/>
      <x:c r="K7" s="17" t="str"/>
      <x:c r="L7" s="17" t="str">
        <x:v>https://interchange.puc.texas.gov/Documents/54565_2476_1358685.PDF</x:v>
      </x:c>
      <x:c r="M7" s="17" t="str">
        <x:v>Company filing identifying approved STM values; final 54565 finding 70 relies on clarification; individual STM orders not independently rechecked for all rows.</x:v>
      </x:c>
      <x:c r="N7" s="18" t="d">
        <x:v>2024-01-11T00:00:00.000Z</x:v>
      </x:c>
      <x:c r="O7" s="47"/>
      <x:c r="P7" s="17" t="str">
        <x:v>Not established</x:v>
      </x:c>
      <x:c r="Q7" s="19"/>
      <x:c r="R7" s="17" t="str">
        <x:v>Unknown</x:v>
      </x:c>
      <x:c r="S7" s="18"/>
      <x:c r="T7" s="17" t="str"/>
      <x:c r="U7" s="17" t="str"/>
      <x:c r="V7" s="17" t="str"/>
    </x:row>
    <x:row r="8" ht="65" customHeight="1">
      <x:c r="A8" s="17" t="str">
        <x:v>Aransas Bay</x:v>
      </x:c>
      <x:c r="B8" s="17" t="str">
        <x:v>53326</x:v>
      </x:c>
      <x:c r="C8" s="18" t="d">
        <x:v>2022-08-31T00:00:00.000Z</x:v>
      </x:c>
      <x:c r="D8" s="46" t="n">
        <x:v>1500000</x:v>
      </x:c>
      <x:c r="E8" s="46" t="n">
        <x:v>0</x:v>
      </x:c>
      <x:c r="F8" s="46" t="n">
        <x:v>1500000</x:v>
      </x:c>
      <x:c r="G8" s="46" t="n">
        <x:f>F8-D8-E8</x:f>
        <x:v>0</x:v>
      </x:c>
      <x:c r="H8" s="48"/>
      <x:c r="I8" s="48"/>
      <x:c r="J8" s="49"/>
      <x:c r="K8" s="17" t="str"/>
      <x:c r="L8" s="17" t="str">
        <x:v>https://interchange.puc.texas.gov/Documents/54565_2476_1358685.PDF</x:v>
      </x:c>
      <x:c r="M8" s="17" t="str">
        <x:v>Company filing identifying approved STM values; final 54565 finding 70 relies on clarification; individual STM orders not independently rechecked for all rows.</x:v>
      </x:c>
      <x:c r="N8" s="18" t="d">
        <x:v>2024-01-11T00:00:00.000Z</x:v>
      </x:c>
      <x:c r="O8" s="47"/>
      <x:c r="P8" s="17" t="str">
        <x:v>Not established</x:v>
      </x:c>
      <x:c r="Q8" s="19"/>
      <x:c r="R8" s="17" t="str">
        <x:v>Unknown</x:v>
      </x:c>
      <x:c r="S8" s="18"/>
      <x:c r="T8" s="17" t="str"/>
      <x:c r="U8" s="17" t="str"/>
      <x:c r="V8" s="17" t="str"/>
    </x:row>
    <x:row r="9" ht="65" customHeight="1">
      <x:c r="A9" s="17" t="str">
        <x:v>Texas Landing</x:v>
      </x:c>
      <x:c r="B9" s="17" t="str">
        <x:v>52880</x:v>
      </x:c>
      <x:c r="C9" s="18" t="d">
        <x:v>2022-06-23T00:00:00.000Z</x:v>
      </x:c>
      <x:c r="D9" s="46" t="n">
        <x:v>1398341</x:v>
      </x:c>
      <x:c r="E9" s="46" t="n">
        <x:v>1659</x:v>
      </x:c>
      <x:c r="F9" s="46" t="n">
        <x:v>1400000</x:v>
      </x:c>
      <x:c r="G9" s="46" t="n">
        <x:f>F9-D9-E9</x:f>
        <x:v>0</x:v>
      </x:c>
      <x:c r="H9" s="48"/>
      <x:c r="I9" s="48"/>
      <x:c r="J9" s="49"/>
      <x:c r="K9" s="17" t="str"/>
      <x:c r="L9" s="17" t="str">
        <x:v>https://interchange.puc.texas.gov/Documents/54565_2476_1358685.PDF</x:v>
      </x:c>
      <x:c r="M9" s="17" t="str">
        <x:v>Company filing identifying approved STM values; final 54565 finding 70 relies on clarification; individual STM orders not independently rechecked for all rows.</x:v>
      </x:c>
      <x:c r="N9" s="18" t="d">
        <x:v>2024-01-11T00:00:00.000Z</x:v>
      </x:c>
      <x:c r="O9" s="47"/>
      <x:c r="P9" s="17" t="str">
        <x:v>Not established</x:v>
      </x:c>
      <x:c r="Q9" s="19"/>
      <x:c r="R9" s="17" t="str">
        <x:v>Unknown</x:v>
      </x:c>
      <x:c r="S9" s="18"/>
      <x:c r="T9" s="17" t="str"/>
      <x:c r="U9" s="17" t="str"/>
      <x:c r="V9" s="17" t="str"/>
    </x:row>
    <x:row r="10" ht="65" customHeight="1">
      <x:c r="A10" s="17" t="str">
        <x:v>Carroll Water</x:v>
      </x:c>
      <x:c r="B10" s="17" t="str">
        <x:v>52879</x:v>
      </x:c>
      <x:c r="C10" s="18" t="d">
        <x:v>2022-05-31T00:00:00.000Z</x:v>
      </x:c>
      <x:c r="D10" s="46" t="n">
        <x:v>970746</x:v>
      </x:c>
      <x:c r="E10" s="46" t="n">
        <x:v>279254</x:v>
      </x:c>
      <x:c r="F10" s="46" t="n">
        <x:v>1250000</x:v>
      </x:c>
      <x:c r="G10" s="46" t="n">
        <x:f>F10-D10-E10</x:f>
        <x:v>0</x:v>
      </x:c>
      <x:c r="H10" s="48"/>
      <x:c r="I10" s="48"/>
      <x:c r="J10" s="49"/>
      <x:c r="K10" s="17" t="str"/>
      <x:c r="L10" s="17" t="str">
        <x:v>https://interchange.puc.texas.gov/Documents/54565_2476_1358685.PDF</x:v>
      </x:c>
      <x:c r="M10" s="17" t="str">
        <x:v>Company filing identifying approved STM values; final 54565 finding 70 relies on clarification; individual STM orders not independently rechecked for all rows.</x:v>
      </x:c>
      <x:c r="N10" s="18" t="d">
        <x:v>2024-01-11T00:00:00.000Z</x:v>
      </x:c>
      <x:c r="O10" s="47"/>
      <x:c r="P10" s="17" t="str">
        <x:v>Not established</x:v>
      </x:c>
      <x:c r="Q10" s="19"/>
      <x:c r="R10" s="17" t="str">
        <x:v>Unknown</x:v>
      </x:c>
      <x:c r="S10" s="18"/>
      <x:c r="T10" s="17" t="str"/>
      <x:c r="U10" s="17" t="str"/>
      <x:c r="V10" s="17" t="str"/>
    </x:row>
    <x:row r="11" ht="65" customHeight="1">
      <x:c r="A11" s="17" t="str">
        <x:v>Copano Cove</x:v>
      </x:c>
      <x:c r="B11" s="17" t="str">
        <x:v>52803</x:v>
      </x:c>
      <x:c r="C11" s="18" t="d">
        <x:v>2022-05-19T00:00:00.000Z</x:v>
      </x:c>
      <x:c r="D11" s="46" t="n">
        <x:v>1491384</x:v>
      </x:c>
      <x:c r="E11" s="46" t="n">
        <x:v>8616</x:v>
      </x:c>
      <x:c r="F11" s="46" t="n">
        <x:v>1500000</x:v>
      </x:c>
      <x:c r="G11" s="46" t="n">
        <x:f>F11-D11-E11</x:f>
        <x:v>0</x:v>
      </x:c>
      <x:c r="H11" s="48"/>
      <x:c r="I11" s="48"/>
      <x:c r="J11" s="49"/>
      <x:c r="K11" s="17" t="str"/>
      <x:c r="L11" s="17" t="str">
        <x:v>https://interchange.puc.texas.gov/Documents/54565_2476_1358685.PDF</x:v>
      </x:c>
      <x:c r="M11" s="17" t="str">
        <x:v>Company filing identifying approved STM values; final 54565 finding 70 relies on clarification; individual STM orders not independently rechecked for all rows.</x:v>
      </x:c>
      <x:c r="N11" s="18" t="d">
        <x:v>2024-01-11T00:00:00.000Z</x:v>
      </x:c>
      <x:c r="O11" s="47"/>
      <x:c r="P11" s="17" t="str">
        <x:v>Not established</x:v>
      </x:c>
      <x:c r="Q11" s="19"/>
      <x:c r="R11" s="17" t="str">
        <x:v>Unknown</x:v>
      </x:c>
      <x:c r="S11" s="18"/>
      <x:c r="T11" s="17" t="str"/>
      <x:c r="U11" s="17" t="str"/>
      <x:c r="V11" s="17" t="str"/>
    </x:row>
    <x:row r="12" ht="65" customHeight="1">
      <x:c r="A12" s="17" t="str">
        <x:v>Leon Springs</x:v>
      </x:c>
      <x:c r="B12" s="17" t="str">
        <x:v>52410</x:v>
      </x:c>
      <x:c r="C12" s="18" t="d">
        <x:v>2022-02-28T00:00:00.000Z</x:v>
      </x:c>
      <x:c r="D12" s="46" t="n">
        <x:v>3893000</x:v>
      </x:c>
      <x:c r="E12" s="46" t="n">
        <x:v>0</x:v>
      </x:c>
      <x:c r="F12" s="46" t="n">
        <x:v>3893000</x:v>
      </x:c>
      <x:c r="G12" s="46" t="n">
        <x:f>F12-D12-E12</x:f>
        <x:v>0</x:v>
      </x:c>
      <x:c r="H12" s="48"/>
      <x:c r="I12" s="48"/>
      <x:c r="J12" s="49"/>
      <x:c r="K12" s="17" t="str"/>
      <x:c r="L12" s="17" t="str">
        <x:v>https://interchange.puc.texas.gov/Documents/54565_2476_1358685.PDF</x:v>
      </x:c>
      <x:c r="M12" s="17" t="str">
        <x:v>Closing February 28, 2022, 1,350 sewer connections and FMV pathway independently verified in final STM. Purchase-price equality established by order; dollar amount inferred using later public rate-case table.</x:v>
      </x:c>
      <x:c r="N12" s="18" t="d">
        <x:v>2024-01-11T00:00:00.000Z</x:v>
      </x:c>
      <x:c r="O12" s="47" t="n">
        <x:v>3893000</x:v>
      </x:c>
      <x:c r="P12" s="17" t="str">
        <x:v>Cross-document inference</x:v>
      </x:c>
      <x:c r="Q12" s="19" t="n">
        <x:v>1350</x:v>
      </x:c>
      <x:c r="R12" s="17" t="str">
        <x:v>Sewer service connections</x:v>
      </x:c>
      <x:c r="S12" s="18" t="d">
        <x:v>2022-06-03T00:00:00.000Z</x:v>
      </x:c>
      <x:c r="T12" s="17" t="str">
        <x:v>Final findings 9, 23 and 26 report 1,350 existing sewer connections. Exact census date is not stated, so this is the figure recorded in the June 3, 2022 approval rather than a separately verified February 28 closing census. No water assets are part of this transaction.</x:v>
      </x:c>
      <x:c r="U12" s="17" t="str">
        <x:v>https://interchange.puc.texas.gov/Documents/52410_59_1212960.PDF</x:v>
      </x:c>
      <x:c r="V12" s="17" t="str">
        <x:v>June 3, 2022 final STM findings 40–43 and ordering paragraph 6 determine ratemaking rate base equals agreed purchase price because appraisals exceed price; amount is placed in confidential attachment FB-1. The later public January 11, 2024 table reports approved rate base of $3,893,000. Combining those public statements implies the transaction purchase price of $3,893,000; the confidential contract itself was not reviewed.</x:v>
      </x:c>
    </x:row>
    <x:row r="13" ht="22" customHeight="1">
      <x:c r="A13" s="3"/>
      <x:c r="B13" s="3"/>
      <x:c r="C13" s="3"/>
      <x:c r="D13" s="43"/>
      <x:c r="E13" s="43"/>
      <x:c r="F13" s="43"/>
      <x:c r="G13" s="43"/>
      <x:c r="H13" s="43"/>
      <x:c r="I13" s="43"/>
      <x:c r="J13" s="3"/>
      <x:c r="K13" s="3"/>
      <x:c r="L13" s="3"/>
      <x:c r="M13" s="3"/>
      <x:c r="N13" s="3"/>
      <x:c r="O13" s="3"/>
      <x:c r="P13" s="3"/>
      <x:c r="Q13" s="3"/>
      <x:c r="R13" s="3"/>
      <x:c r="S13" s="3"/>
      <x:c r="T13" s="3"/>
      <x:c r="U13" s="3"/>
      <x:c r="V13" s="3"/>
    </x:row>
    <x:row r="14" ht="22" customHeight="1">
      <x:c r="A14" s="42" t="str">
        <x:v>Reported total</x:v>
      </x:c>
      <x:c r="B14" s="42"/>
      <x:c r="C14" s="42"/>
      <x:c r="D14" s="44" t="n">
        <x:f>SUM(D6:D12)</x:f>
        <x:v>10949689</x:v>
      </x:c>
      <x:c r="E14" s="44" t="n">
        <x:f>SUM(E6:E12)</x:f>
        <x:v>1193311</x:v>
      </x:c>
      <x:c r="F14" s="44" t="n">
        <x:f>SUM(F6:F12)</x:f>
        <x:v>12143000</x:v>
      </x:c>
      <x:c r="G14" s="44" t="n">
        <x:f>SUM(G6:G12)</x:f>
        <x:v>0</x:v>
      </x:c>
      <x:c r="H14" s="44"/>
      <x:c r="I14" s="44"/>
      <x:c r="J14" s="42"/>
      <x:c r="K14" s="42"/>
      <x:c r="L14" s="42"/>
      <x:c r="M14" s="42"/>
      <x:c r="N14" s="42"/>
      <x:c r="O14" s="3"/>
      <x:c r="P14" s="3"/>
      <x:c r="Q14" s="3"/>
      <x:c r="R14" s="3"/>
      <x:c r="S14" s="3"/>
      <x:c r="T14" s="3"/>
      <x:c r="U14" s="3"/>
      <x:c r="V14" s="3"/>
    </x:row>
    <x:row r="15" ht="22" customHeight="1">
      <x:c r="A15" s="3"/>
      <x:c r="B15" s="3"/>
      <x:c r="C15" s="3"/>
      <x:c r="D15" s="3"/>
      <x:c r="E15" s="3"/>
      <x:c r="F15" s="3"/>
      <x:c r="G15" s="3"/>
      <x:c r="H15" s="3"/>
      <x:c r="I15" s="3"/>
      <x:c r="J15" s="3"/>
      <x:c r="K15" s="3"/>
      <x:c r="L15" s="3"/>
      <x:c r="M15" s="3"/>
      <x:c r="N15" s="3"/>
      <x:c r="O15" s="3"/>
      <x:c r="P15" s="3"/>
      <x:c r="Q15" s="3"/>
      <x:c r="R15" s="3"/>
      <x:c r="S15" s="3"/>
      <x:c r="T15" s="3"/>
      <x:c r="U15" s="3"/>
      <x:c r="V15" s="3"/>
    </x:row>
    <x:row r="16" ht="22" customHeight="1">
      <x:c r="A16" s="3" t="str">
        <x:v>Blank amber cells mean unknown. They must not be interpreted as zero or substituted with another valuation column.</x:v>
      </x:c>
      <x:c r="B16" s="3"/>
      <x:c r="C16" s="3"/>
      <x:c r="D16" s="3"/>
      <x:c r="E16" s="3"/>
      <x:c r="F16" s="3"/>
      <x:c r="G16" s="3"/>
      <x:c r="H16" s="3"/>
      <x:c r="I16" s="3"/>
      <x:c r="J16" s="3"/>
      <x:c r="K16" s="3"/>
      <x:c r="L16" s="3"/>
      <x:c r="M16" s="3"/>
      <x:c r="N16" s="3"/>
      <x:c r="O16" s="3"/>
      <x:c r="P16" s="3"/>
      <x:c r="Q16" s="3"/>
      <x:c r="R16" s="3"/>
      <x:c r="S16" s="3"/>
      <x:c r="T16" s="3"/>
      <x:c r="U16" s="3"/>
      <x:c r="V16" s="3"/>
    </x:row>
    <x:row r="17" ht="22" customHeight="1">
      <x:c r="A17" s="3"/>
      <x:c r="B17" s="3"/>
      <x:c r="C17" s="3"/>
      <x:c r="D17" s="3"/>
      <x:c r="E17" s="3"/>
      <x:c r="F17" s="3"/>
      <x:c r="G17" s="3"/>
      <x:c r="H17" s="3"/>
      <x:c r="I17" s="3"/>
      <x:c r="J17" s="3"/>
      <x:c r="K17" s="3"/>
      <x:c r="L17" s="3"/>
      <x:c r="M17" s="3"/>
      <x:c r="N17" s="3"/>
      <x:c r="O17" s="3"/>
      <x:c r="P17" s="3"/>
      <x:c r="Q17" s="3"/>
      <x:c r="R17" s="3"/>
      <x:c r="S17" s="3"/>
      <x:c r="T17" s="3"/>
      <x:c r="U17" s="3"/>
      <x:c r="V17" s="3"/>
    </x:row>
    <x:row r="18" ht="25" customHeight="1">
      <x:c r="A18" s="14" t="str">
        <x:v>What these figures do and do not measure</x:v>
      </x:c>
      <x:c r="B18" s="14"/>
      <x:c r="C18" s="14"/>
      <x:c r="D18" s="14"/>
      <x:c r="E18" s="14"/>
      <x:c r="F18" s="14"/>
      <x:c r="G18" s="14"/>
      <x:c r="H18" s="14"/>
      <x:c r="I18" s="14"/>
      <x:c r="J18" s="14"/>
      <x:c r="K18" s="14"/>
      <x:c r="L18" s="14"/>
      <x:c r="M18" s="14"/>
      <x:c r="N18" s="14"/>
      <x:c r="O18" s="3"/>
      <x:c r="P18" s="3"/>
      <x:c r="Q18" s="3"/>
      <x:c r="R18" s="3"/>
      <x:c r="S18" s="3"/>
      <x:c r="T18" s="3"/>
      <x:c r="U18" s="3"/>
      <x:c r="V18" s="3"/>
    </x:row>
    <x:row r="19" ht="22" customHeight="1">
      <x:c r="A19" s="3" t="n">
        <x:v>1</x:v>
      </x:c>
      <x:c r="B19" s="3"/>
      <x:c r="C19" s="3"/>
      <x:c r="D19" s="3" t="str">
        <x:v>The column called Value of Plant Assets is transcribed exactly as labeled by the company. It has not been established as the seller's remaining original-cost regulatory rate base for comparable assets and date.</x:v>
      </x:c>
      <x:c r="E19" s="3"/>
      <x:c r="F19" s="3"/>
      <x:c r="G19" s="3"/>
      <x:c r="H19" s="3"/>
      <x:c r="I19" s="3"/>
      <x:c r="J19" s="3"/>
      <x:c r="K19" s="3"/>
      <x:c r="L19" s="3"/>
      <x:c r="M19" s="3"/>
      <x:c r="N19" s="3"/>
      <x:c r="O19" s="3"/>
      <x:c r="P19" s="3"/>
      <x:c r="Q19" s="3"/>
      <x:c r="R19" s="3"/>
      <x:c r="S19" s="3"/>
      <x:c r="T19" s="3"/>
      <x:c r="U19" s="3"/>
      <x:c r="V19" s="3"/>
    </x:row>
    <x:row r="20" ht="22" customHeight="1">
      <x:c r="A20" s="3" t="n">
        <x:v>2</x:v>
      </x:c>
      <x:c r="B20" s="3"/>
      <x:c r="C20" s="3"/>
      <x:c r="D20" s="3" t="str">
        <x:v>The $1,193,311 arithmetic adjustment is not a demonstrated acquisition premium over the counterfactual regulatory original-cost amount.</x:v>
      </x:c>
      <x:c r="E20" s="3"/>
      <x:c r="F20" s="3"/>
      <x:c r="G20" s="3"/>
      <x:c r="H20" s="3"/>
      <x:c r="I20" s="3"/>
      <x:c r="J20" s="3"/>
      <x:c r="K20" s="3"/>
      <x:c r="L20" s="3"/>
      <x:c r="M20" s="3"/>
      <x:c r="N20" s="3"/>
      <x:c r="O20" s="3"/>
      <x:c r="P20" s="3"/>
      <x:c r="Q20" s="3"/>
      <x:c r="R20" s="3"/>
      <x:c r="S20" s="3"/>
      <x:c r="T20" s="3"/>
      <x:c r="U20" s="3"/>
      <x:c r="V20" s="3"/>
    </x:row>
    <x:row r="21" ht="22" customHeight="1">
      <x:c r="A21" s="3" t="n">
        <x:v>3</x:v>
      </x:c>
      <x:c r="B21" s="3"/>
      <x:c r="C21" s="3"/>
      <x:c r="D21" s="3" t="str">
        <x:v>The $12,143,000 total is the reported approved acquisition ratemaking rate base for these seven transactions, not an incremental customer cost or an acquisition premium.</x:v>
      </x:c>
      <x:c r="E21" s="3"/>
      <x:c r="F21" s="3"/>
      <x:c r="G21" s="3"/>
      <x:c r="H21" s="3"/>
      <x:c r="I21" s="3"/>
      <x:c r="J21" s="3"/>
      <x:c r="K21" s="3"/>
      <x:c r="L21" s="3"/>
      <x:c r="M21" s="3"/>
      <x:c r="N21" s="3"/>
      <x:c r="O21" s="3"/>
      <x:c r="P21" s="3"/>
      <x:c r="Q21" s="3"/>
      <x:c r="R21" s="3"/>
      <x:c r="S21" s="3"/>
      <x:c r="T21" s="3"/>
      <x:c r="U21" s="3"/>
      <x:c r="V21" s="3"/>
    </x:row>
    <x:row r="22" ht="22" customHeight="1">
      <x:c r="A22" s="3" t="n">
        <x:v>4</x:v>
      </x:c>
      <x:c r="B22" s="3"/>
      <x:c r="C22" s="3"/>
      <x:c r="D22" s="3" t="str">
        <x:v>Zero reported adjustment does not mean zero economic acquisition premium: the plant column may already embody valuation treatment that needs the underlying records.</x:v>
      </x:c>
      <x:c r="E22" s="3"/>
      <x:c r="F22" s="3"/>
      <x:c r="G22" s="3"/>
      <x:c r="H22" s="3"/>
      <x:c r="I22" s="3"/>
      <x:c r="J22" s="3"/>
      <x:c r="K22" s="3"/>
      <x:c r="L22" s="3"/>
      <x:c r="M22" s="3"/>
      <x:c r="N22" s="3"/>
      <x:c r="O22" s="3"/>
      <x:c r="P22" s="3"/>
      <x:c r="Q22" s="3"/>
      <x:c r="R22" s="3"/>
      <x:c r="S22" s="3"/>
      <x:c r="T22" s="3"/>
      <x:c r="U22" s="3"/>
      <x:c r="V22" s="3"/>
    </x:row>
    <x:row r="23" ht="22" customHeight="1">
      <x:c r="A23" s="3" t="n">
        <x:v>5</x:v>
      </x:c>
      <x:c r="B23" s="3"/>
      <x:c r="C23" s="3"/>
      <x:c r="D23" s="3" t="str">
        <x:v>Direct public contract purchase-price amounts were not reviewed. North Orange and Leon Springs purchase prices are explicitly labeled cross-document inferences: their final STM orders establish purchase price equals approved rate base, and the later public rate-case table supplies the amount. Other purchase prices remain unestablished.</x:v>
      </x:c>
      <x:c r="E23" s="3"/>
      <x:c r="F23" s="3"/>
      <x:c r="G23" s="3"/>
      <x:c r="H23" s="3"/>
      <x:c r="I23" s="3"/>
      <x:c r="J23" s="3"/>
      <x:c r="K23" s="3"/>
      <x:c r="L23" s="3"/>
      <x:c r="M23" s="3"/>
      <x:c r="N23" s="3"/>
      <x:c r="O23" s="3"/>
      <x:c r="P23" s="3"/>
      <x:c r="Q23" s="3"/>
      <x:c r="R23" s="3"/>
      <x:c r="S23" s="3"/>
      <x:c r="T23" s="3"/>
      <x:c r="U23" s="3"/>
      <x:c r="V23" s="3"/>
    </x:row>
    <x:row r="24" ht="22" customHeight="1">
      <x:c r="A24" s="3" t="n">
        <x:v>6</x:v>
      </x:c>
      <x:c r="B24" s="3"/>
      <x:c r="C24" s="3"/>
      <x:c r="D24" s="3" t="str">
        <x:v>Unique household counts, pre-sale regulatory balances, and customer-level revenue allocation remain missing rather than assumed to equal another column. Leon Springs has 1,350 sewer connections reported in its approval; North Orange has 346 customer connections without a separately specified service breakdown.</x:v>
      </x:c>
      <x:c r="E24" s="3"/>
      <x:c r="F24" s="3"/>
      <x:c r="G24" s="3"/>
      <x:c r="H24" s="3"/>
      <x:c r="I24" s="3"/>
      <x:c r="J24" s="3"/>
      <x:c r="K24" s="3"/>
      <x:c r="L24" s="3"/>
      <x:c r="M24" s="3"/>
      <x:c r="N24" s="3"/>
      <x:c r="O24" s="3"/>
      <x:c r="P24" s="3"/>
      <x:c r="Q24" s="3"/>
      <x:c r="R24" s="3"/>
      <x:c r="S24" s="3"/>
      <x:c r="T24" s="3"/>
      <x:c r="U24" s="3"/>
      <x:c r="V24" s="3"/>
    </x:row>
    <x:row r="25" ht="22" customHeight="1">
      <x:c r="A25" s="3" t="n">
        <x:v>7</x:v>
      </x:c>
      <x:c r="B25" s="3"/>
      <x:c r="C25" s="3"/>
      <x:c r="D25" s="3" t="str">
        <x:v>These FMV systems entered the consolidated rate proceeding alongside the three independently documented outside-FMV acquisitions. Shared tariffs create possible cross-system incidence; this table does not allocate their costs to specific customers.</x:v>
      </x:c>
      <x:c r="E25" s="3"/>
      <x:c r="F25" s="3"/>
      <x:c r="G25" s="3"/>
      <x:c r="H25" s="3"/>
      <x:c r="I25" s="3"/>
      <x:c r="J25" s="3"/>
      <x:c r="K25" s="3"/>
      <x:c r="L25" s="3"/>
      <x:c r="M25" s="3"/>
      <x:c r="N25" s="3"/>
      <x:c r="O25" s="3"/>
      <x:c r="P25" s="3"/>
      <x:c r="Q25" s="3"/>
      <x:c r="R25" s="3"/>
      <x:c r="S25" s="3"/>
      <x:c r="T25" s="3"/>
      <x:c r="U25" s="3"/>
      <x:c r="V25" s="3"/>
    </x:row>
    <x:row r="26" ht="22" customHeight="1">
      <x:c r="A26" s="3" t="n">
        <x:v>8</x:v>
      </x:c>
      <x:c r="B26" s="3"/>
      <x:c r="C26" s="3"/>
      <x:c r="D26" s="3" t="str">
        <x:v>The closing dates and approved rate bases here are reported in a company filing relied on in the final rate order. North Orange and Leon Springs STM orders were independently checked; the remaining five were not.</x:v>
      </x:c>
      <x:c r="E26" s="3"/>
      <x:c r="F26" s="3"/>
      <x:c r="G26" s="3"/>
      <x:c r="H26" s="3"/>
      <x:c r="I26" s="3"/>
      <x:c r="J26" s="3"/>
      <x:c r="K26" s="3"/>
      <x:c r="L26" s="3"/>
      <x:c r="M26" s="3"/>
      <x:c r="N26" s="3"/>
      <x:c r="O26" s="3"/>
      <x:c r="P26" s="3"/>
      <x:c r="Q26" s="3"/>
      <x:c r="R26" s="3"/>
      <x:c r="S26" s="3"/>
      <x:c r="T26" s="3"/>
      <x:c r="U26" s="3"/>
      <x:c r="V26" s="3"/>
    </x:row>
    <x:row r="27" ht="22" customHeight="1">
      <x:c r="A27" s="3"/>
      <x:c r="B27" s="3"/>
      <x:c r="C27" s="3"/>
      <x:c r="D27" s="3"/>
      <x:c r="E27" s="3"/>
      <x:c r="F27" s="3"/>
      <x:c r="G27" s="3"/>
      <x:c r="H27" s="3"/>
      <x:c r="I27" s="3"/>
      <x:c r="J27" s="3"/>
      <x:c r="K27" s="3"/>
      <x:c r="L27" s="3"/>
      <x:c r="M27" s="3"/>
      <x:c r="N27" s="3"/>
      <x:c r="O27" s="3"/>
      <x:c r="P27" s="3"/>
      <x:c r="Q27" s="3"/>
      <x:c r="R27" s="3"/>
      <x:c r="S27" s="3"/>
      <x:c r="T27" s="3"/>
      <x:c r="U27" s="3"/>
      <x:c r="V27" s="3"/>
    </x:row>
    <x:row r="28" ht="22" customHeight="1">
      <x:c r="A28" s="3"/>
      <x:c r="B28" s="3"/>
      <x:c r="C28" s="3"/>
      <x:c r="D28" s="3"/>
      <x:c r="E28" s="3"/>
      <x:c r="F28" s="3"/>
      <x:c r="G28" s="3"/>
      <x:c r="H28" s="3"/>
      <x:c r="I28" s="3"/>
      <x:c r="J28" s="3"/>
      <x:c r="K28" s="3"/>
      <x:c r="L28" s="3"/>
      <x:c r="M28" s="3"/>
      <x:c r="N28" s="3"/>
      <x:c r="O28" s="3"/>
      <x:c r="P28" s="3"/>
      <x:c r="Q28" s="3"/>
      <x:c r="R28" s="3"/>
      <x:c r="S28" s="3"/>
      <x:c r="T28" s="3"/>
      <x:c r="U28" s="3"/>
      <x:c r="V28" s="3"/>
    </x:row>
    <x:row r="29" ht="22" customHeight="1">
      <x:c r="A29" s="3"/>
      <x:c r="B29" s="3"/>
      <x:c r="C29" s="3"/>
      <x:c r="D29" s="3"/>
      <x:c r="E29" s="3"/>
      <x:c r="F29" s="3"/>
      <x:c r="G29" s="3"/>
      <x:c r="H29" s="3"/>
      <x:c r="I29" s="3"/>
      <x:c r="J29" s="3"/>
      <x:c r="K29" s="3"/>
      <x:c r="L29" s="3"/>
      <x:c r="M29" s="3"/>
      <x:c r="N29" s="3"/>
      <x:c r="O29" s="3"/>
      <x:c r="P29" s="3"/>
      <x:c r="Q29" s="3"/>
      <x:c r="R29" s="3"/>
      <x:c r="S29" s="3"/>
      <x:c r="T29" s="3"/>
      <x:c r="U29" s="3"/>
      <x:c r="V29" s="3"/>
    </x:row>
    <x:row r="30" ht="22" customHeight="1">
      <x:c r="A30" s="3"/>
      <x:c r="B30" s="3"/>
      <x:c r="C30" s="3"/>
      <x:c r="D30" s="3"/>
      <x:c r="E30" s="3"/>
      <x:c r="F30" s="3"/>
      <x:c r="G30" s="3"/>
      <x:c r="H30" s="3"/>
      <x:c r="I30" s="3"/>
      <x:c r="J30" s="3"/>
      <x:c r="K30" s="3"/>
      <x:c r="L30" s="3"/>
      <x:c r="M30" s="3"/>
      <x:c r="N30" s="3"/>
      <x:c r="O30" s="3"/>
      <x:c r="P30" s="3"/>
      <x:c r="Q30" s="3"/>
      <x:c r="R30" s="3"/>
      <x:c r="S30" s="3"/>
      <x:c r="T30" s="3"/>
      <x:c r="U30" s="3"/>
      <x:c r="V30" s="3"/>
    </x:row>
  </x:sheetData>
  <x:pageMargins left="0.7" right="0.7" top="0.75" bottom="0.75" header="0.3" footer="0.3"/>
</x:worksheet>
</file>

<file path=xl/worksheets/sheet6.xml><?xml version="1.0" encoding="utf-8"?>
<x:worksheet xmlns:x="http://schemas.openxmlformats.org/spreadsheetml/2006/main">
  <x:sheetPr>
    <x:tabColor rgb="FF17364A"/>
  </x:sheetPr>
  <x:sheetViews>
    <x:sheetView showGridLines="0" workbookViewId="0">
      <x:pane ySplit="6" topLeftCell="A7" activePane="bottomLeft" state="frozen"/>
    </x:sheetView>
  </x:sheetViews>
  <x:sheetFormatPr defaultRowHeight="15"/>
  <x:cols>
    <x:col min="1" max="1" width="29" hidden="0" customWidth="1"/>
    <x:col min="2" max="2" width="15" hidden="0" customWidth="1"/>
    <x:col min="3" max="3" width="12" hidden="0" customWidth="1"/>
    <x:col min="4" max="4" width="12" hidden="0" customWidth="1"/>
    <x:col min="5" max="5" width="13" hidden="0" customWidth="1"/>
    <x:col min="6" max="6" width="12" hidden="0" customWidth="1"/>
    <x:col min="7" max="7" width="12" hidden="0" customWidth="1"/>
    <x:col min="8" max="8" width="13" hidden="0" customWidth="1"/>
    <x:col min="9" max="9" width="12" hidden="0" customWidth="1"/>
    <x:col min="10" max="10" width="12" hidden="0" customWidth="1"/>
    <x:col min="11" max="11" width="13" hidden="0" customWidth="1"/>
    <x:col min="12" max="12" width="13" hidden="0" customWidth="1"/>
    <x:col min="13" max="13" width="16" hidden="0" customWidth="1"/>
    <x:col min="14" max="14" width="15" hidden="0" customWidth="1"/>
    <x:col min="15" max="15" width="15" hidden="0" customWidth="1"/>
    <x:col min="16" max="16" width="15" hidden="0" customWidth="1"/>
    <x:col min="17" max="17" width="15" hidden="0" customWidth="1"/>
    <x:col min="18" max="18" width="12" hidden="0" customWidth="1"/>
    <x:col min="19" max="19" width="12" hidden="0" customWidth="1"/>
    <x:col min="20" max="20" width="15" hidden="0" customWidth="1"/>
    <x:col min="21" max="21" width="17" hidden="0" customWidth="1"/>
    <x:col min="22" max="22" width="3" hidden="0" customWidth="1"/>
    <x:col min="23" max="23" width="95" hidden="0" customWidth="1"/>
    <x:col min="24" max="24" width="100" hidden="0" customWidth="1"/>
  </x:cols>
  <x:sheetData>
    <x:row r="1" ht="9" customHeight="1">
      <x:c r="A1" s="3"/>
      <x:c r="B1" s="3"/>
      <x:c r="C1" s="3"/>
      <x:c r="D1" s="3"/>
      <x:c r="E1" s="3"/>
      <x:c r="F1" s="3"/>
      <x:c r="G1" s="3"/>
      <x:c r="H1" s="3"/>
      <x:c r="I1" s="3"/>
      <x:c r="J1" s="3"/>
      <x:c r="K1" s="3"/>
      <x:c r="L1" s="3"/>
      <x:c r="M1" s="3"/>
      <x:c r="N1" s="3"/>
      <x:c r="O1" s="3"/>
      <x:c r="P1" s="3"/>
      <x:c r="Q1" s="3"/>
      <x:c r="R1" s="3"/>
      <x:c r="S1" s="3"/>
      <x:c r="T1" s="3"/>
      <x:c r="U1" s="3"/>
      <x:c r="V1" s="3"/>
      <x:c r="W1" s="3"/>
      <x:c r="X1" s="3"/>
    </x:row>
    <x:row r="2" ht="29" customHeight="1">
      <x:c r="A2" s="5" t="str">
        <x:v>Service after acquisition — measured records</x:v>
      </x:c>
      <x:c r="B2" s="5"/>
      <x:c r="C2" s="5"/>
      <x:c r="D2" s="5"/>
      <x:c r="E2" s="5"/>
      <x:c r="F2" s="5"/>
      <x:c r="G2" s="5"/>
      <x:c r="H2" s="5"/>
      <x:c r="I2" s="5"/>
      <x:c r="J2" s="5"/>
      <x:c r="K2" s="5"/>
      <x:c r="L2" s="5"/>
      <x:c r="M2" s="5"/>
      <x:c r="N2" s="5"/>
      <x:c r="O2" s="5"/>
      <x:c r="P2" s="5"/>
      <x:c r="Q2" s="5"/>
      <x:c r="R2" s="5"/>
      <x:c r="S2" s="5"/>
      <x:c r="T2" s="5"/>
      <x:c r="U2" s="5"/>
      <x:c r="V2" s="5"/>
      <x:c r="W2" s="5"/>
      <x:c r="X2" s="5"/>
    </x:row>
    <x:row r="3" ht="25" customHeight="1">
      <x:c r="A3" s="6" t="str">
        <x:v>Four selected systems, three transactions, one buyer (CSWR). Descriptive comparisons; no causal estimate.</x:v>
      </x:c>
      <x:c r="B3" s="6"/>
      <x:c r="C3" s="6"/>
      <x:c r="D3" s="6"/>
      <x:c r="E3" s="6"/>
      <x:c r="F3" s="6"/>
      <x:c r="G3" s="6"/>
      <x:c r="H3" s="6"/>
      <x:c r="I3" s="6"/>
      <x:c r="J3" s="6"/>
      <x:c r="K3" s="6"/>
      <x:c r="L3" s="6"/>
      <x:c r="M3" s="6"/>
      <x:c r="N3" s="6"/>
      <x:c r="O3" s="6"/>
      <x:c r="P3" s="6"/>
      <x:c r="Q3" s="6"/>
      <x:c r="R3" s="6"/>
      <x:c r="S3" s="6"/>
      <x:c r="T3" s="6"/>
      <x:c r="U3" s="6"/>
      <x:c r="V3" s="6"/>
      <x:c r="W3" s="6"/>
      <x:c r="X3" s="6"/>
    </x:row>
    <x:row r="4" ht="22" customHeight="1">
      <x:c r="A4" s="3"/>
      <x:c r="B4" s="3"/>
      <x:c r="C4" s="3"/>
      <x:c r="D4" s="3"/>
      <x:c r="E4" s="3"/>
      <x:c r="F4" s="3"/>
      <x:c r="G4" s="3"/>
      <x:c r="H4" s="3"/>
      <x:c r="I4" s="3"/>
      <x:c r="J4" s="3"/>
      <x:c r="K4" s="3"/>
      <x:c r="L4" s="3"/>
      <x:c r="M4" s="3"/>
      <x:c r="N4" s="3"/>
      <x:c r="O4" s="3"/>
      <x:c r="P4" s="3"/>
      <x:c r="Q4" s="3"/>
      <x:c r="R4" s="3"/>
      <x:c r="S4" s="3"/>
      <x:c r="T4" s="3"/>
      <x:c r="U4" s="3"/>
      <x:c r="V4" s="3"/>
      <x:c r="W4" s="3"/>
      <x:c r="X4" s="3"/>
    </x:row>
    <x:row r="5" ht="25" customHeight="1">
      <x:c r="A5" s="14" t="str">
        <x:v>Primary: 36 months immediately before and after the legal close</x:v>
      </x:c>
      <x:c r="B5" s="14"/>
      <x:c r="C5" s="14"/>
      <x:c r="D5" s="14"/>
      <x:c r="E5" s="14"/>
      <x:c r="F5" s="14"/>
      <x:c r="G5" s="14"/>
      <x:c r="H5" s="14"/>
      <x:c r="I5" s="14"/>
      <x:c r="J5" s="14"/>
      <x:c r="K5" s="14"/>
      <x:c r="L5" s="14"/>
      <x:c r="M5" s="14"/>
      <x:c r="N5" s="14"/>
      <x:c r="O5" s="14"/>
      <x:c r="P5" s="14"/>
      <x:c r="Q5" s="14"/>
      <x:c r="R5" s="14"/>
      <x:c r="S5" s="14"/>
      <x:c r="T5" s="14"/>
      <x:c r="U5" s="14"/>
      <x:c r="V5" s="14"/>
      <x:c r="W5" s="14"/>
      <x:c r="X5" s="14"/>
    </x:row>
    <x:row r="6" ht="38" customHeight="1">
      <x:c r="A6" s="10" t="str">
        <x:v>System</x:v>
      </x:c>
      <x:c r="B6" s="10" t="str">
        <x:v>Sale closed</x:v>
      </x:c>
      <x:c r="C6" s="10" t="str">
        <x:v>Pre health</x:v>
      </x:c>
      <x:c r="D6" s="10" t="str">
        <x:v>Post health</x:v>
      </x:c>
      <x:c r="E6" s="10" t="str">
        <x:v>Health change</x:v>
      </x:c>
      <x:c r="F6" s="10" t="str">
        <x:v>Pre nonhealth</x:v>
      </x:c>
      <x:c r="G6" s="10" t="str">
        <x:v>Post nonhealth</x:v>
      </x:c>
      <x:c r="H6" s="10" t="str">
        <x:v>Nonhealth change</x:v>
      </x:c>
      <x:c r="I6" s="10" t="str">
        <x:v>Pre total</x:v>
      </x:c>
      <x:c r="J6" s="10" t="str">
        <x:v>Post total</x:v>
      </x:c>
      <x:c r="K6" s="10" t="str">
        <x:v>Total change</x:v>
      </x:c>
      <x:c r="L6" s="10" t="str">
        <x:v>Total change %</x:v>
      </x:c>
      <x:c r="M6" s="10" t="str">
        <x:v>PWSID</x:v>
      </x:c>
      <x:c r="N6" s="10" t="str">
        <x:v>Pre start incl.</x:v>
      </x:c>
      <x:c r="O6" s="10" t="str">
        <x:v>Pre end excl.</x:v>
      </x:c>
      <x:c r="P6" s="10" t="str">
        <x:v>Post start incl.</x:v>
      </x:c>
      <x:c r="Q6" s="10" t="str">
        <x:v>Post end excl.</x:v>
      </x:c>
      <x:c r="R6" s="10" t="str">
        <x:v>Pre days</x:v>
      </x:c>
      <x:c r="S6" s="10" t="str">
        <x:v>Post days</x:v>
      </x:c>
      <x:c r="T6" s="10" t="str">
        <x:v>2026Q3 connections</x:v>
      </x:c>
      <x:c r="U6" s="10" t="str">
        <x:v>2026Q3 population</x:v>
      </x:c>
      <x:c r="V6" s="10" t="str"/>
      <x:c r="W6" s="10" t="str">
        <x:v>Closing document</x:v>
      </x:c>
      <x:c r="X6" s="10" t="str">
        <x:v>Interpretation</x:v>
      </x:c>
    </x:row>
    <x:row r="7" ht="36" customHeight="1">
      <x:c r="A7" s="17" t="str">
        <x:v>Treetop Estates</x:v>
      </x:c>
      <x:c r="B7" s="18" t="d">
        <x:v>2020-12-23T00:00:00.000Z</x:v>
      </x:c>
      <x:c r="C7" s="19" t="n">
        <x:f>COUNTIFS('Quality records'!$A$7:$A$560,$M7,'Quality records'!$C$7:$C$560,"&gt;="&amp;$N7,'Quality records'!$C$7:$C$560,"&lt;"&amp;$O7,'Quality records'!$E$7:$E$560,"Y")</x:f>
        <x:v>0</x:v>
      </x:c>
      <x:c r="D7" s="19" t="n">
        <x:f>COUNTIFS('Quality records'!$A$7:$A$560,$M7,'Quality records'!$C$7:$C$560,"&gt;="&amp;$P7,'Quality records'!$C$7:$C$560,"&lt;"&amp;$Q7,'Quality records'!$E$7:$E$560,"Y")</x:f>
        <x:v>0</x:v>
      </x:c>
      <x:c r="E7" s="19" t="n">
        <x:f>D7-C7</x:f>
        <x:v>0</x:v>
      </x:c>
      <x:c r="F7" s="19" t="n">
        <x:f>I7-C7</x:f>
        <x:v>11</x:v>
      </x:c>
      <x:c r="G7" s="19" t="n">
        <x:f>J7-D7</x:f>
        <x:v>1</x:v>
      </x:c>
      <x:c r="H7" s="19" t="n">
        <x:f>G7-F7</x:f>
        <x:v>-10</x:v>
      </x:c>
      <x:c r="I7" s="19" t="n">
        <x:f>COUNTIFS('Quality records'!$A$7:$A$560,$M7,'Quality records'!$C$7:$C$560,"&gt;="&amp;$N7,'Quality records'!$C$7:$C$560,"&lt;"&amp;$O7)</x:f>
        <x:v>11</x:v>
      </x:c>
      <x:c r="J7" s="19" t="n">
        <x:f>COUNTIFS('Quality records'!$A$7:$A$560,$M7,'Quality records'!$C$7:$C$560,"&gt;="&amp;$P7,'Quality records'!$C$7:$C$560,"&lt;"&amp;$Q7)</x:f>
        <x:v>1</x:v>
      </x:c>
      <x:c r="K7" s="19" t="n">
        <x:f>J7-I7</x:f>
        <x:v>-10</x:v>
      </x:c>
      <x:c r="L7" s="20" t="n">
        <x:f>IF(I7=0,"n/a",K7/I7)</x:f>
        <x:v>-0.9090909090909091</x:v>
      </x:c>
      <x:c r="M7" s="17" t="str">
        <x:v>TX1840134</x:v>
      </x:c>
      <x:c r="N7" s="18" t="d">
        <x:v>2017-12-23T00:00:00.000Z</x:v>
      </x:c>
      <x:c r="O7" s="18" t="d">
        <x:v>2020-12-23T00:00:00.000Z</x:v>
      </x:c>
      <x:c r="P7" s="18" t="d">
        <x:v>2020-12-23T00:00:00.000Z</x:v>
      </x:c>
      <x:c r="Q7" s="18" t="d">
        <x:v>2023-12-23T00:00:00.000Z</x:v>
      </x:c>
      <x:c r="R7" s="17" t="n">
        <x:f>O7-N7</x:f>
        <x:v>1096</x:v>
      </x:c>
      <x:c r="S7" s="17" t="n">
        <x:f>Q7-P7</x:f>
        <x:v>1095</x:v>
      </x:c>
      <x:c r="T7" s="17" t="n">
        <x:v>38</x:v>
      </x:c>
      <x:c r="U7" s="17" t="n">
        <x:v>114</x:v>
      </x:c>
      <x:c r="V7" s="17" t="str"/>
      <x:c r="W7" s="17" t="str">
        <x:v>https://interchange.puc.texas.gov/Documents/51065_48_1104960.PDF</x:v>
      </x:c>
      <x:c r="X7" s="17" t="str">
        <x:v>Change is in nonhealth records; zero health onsets does not establish no exposure, outages or ongoing violation.</x:v>
      </x:c>
    </x:row>
    <x:row r="8" ht="36" customHeight="1">
      <x:c r="A8" s="21" t="str">
        <x:v>Quiet Village II</x:v>
      </x:c>
      <x:c r="B8" s="22" t="d">
        <x:v>2021-09-09T00:00:00.000Z</x:v>
      </x:c>
      <x:c r="C8" s="23" t="n">
        <x:f>COUNTIFS('Quality records'!$A$7:$A$560,$M8,'Quality records'!$C$7:$C$560,"&gt;="&amp;$N8,'Quality records'!$C$7:$C$560,"&lt;"&amp;$O8,'Quality records'!$E$7:$E$560,"Y")</x:f>
        <x:v>0</x:v>
      </x:c>
      <x:c r="D8" s="23" t="n">
        <x:f>COUNTIFS('Quality records'!$A$7:$A$560,$M8,'Quality records'!$C$7:$C$560,"&gt;="&amp;$P8,'Quality records'!$C$7:$C$560,"&lt;"&amp;$Q8,'Quality records'!$E$7:$E$560,"Y")</x:f>
        <x:v>0</x:v>
      </x:c>
      <x:c r="E8" s="23" t="n">
        <x:f>D8-C8</x:f>
        <x:v>0</x:v>
      </x:c>
      <x:c r="F8" s="23" t="n">
        <x:f>I8-C8</x:f>
        <x:v>43</x:v>
      </x:c>
      <x:c r="G8" s="23" t="n">
        <x:f>J8-D8</x:f>
        <x:v>8</x:v>
      </x:c>
      <x:c r="H8" s="23" t="n">
        <x:f>G8-F8</x:f>
        <x:v>-35</x:v>
      </x:c>
      <x:c r="I8" s="23" t="n">
        <x:f>COUNTIFS('Quality records'!$A$7:$A$560,$M8,'Quality records'!$C$7:$C$560,"&gt;="&amp;$N8,'Quality records'!$C$7:$C$560,"&lt;"&amp;$O8)</x:f>
        <x:v>43</x:v>
      </x:c>
      <x:c r="J8" s="23" t="n">
        <x:f>COUNTIFS('Quality records'!$A$7:$A$560,$M8,'Quality records'!$C$7:$C$560,"&gt;="&amp;$P8,'Quality records'!$C$7:$C$560,"&lt;"&amp;$Q8)</x:f>
        <x:v>8</x:v>
      </x:c>
      <x:c r="K8" s="23" t="n">
        <x:f>J8-I8</x:f>
        <x:v>-35</x:v>
      </x:c>
      <x:c r="L8" s="24" t="n">
        <x:f>IF(I8=0,"n/a",K8/I8)</x:f>
        <x:v>-0.813953488372093</x:v>
      </x:c>
      <x:c r="M8" s="21" t="str">
        <x:v>TX1080221</x:v>
      </x:c>
      <x:c r="N8" s="22" t="d">
        <x:v>2018-09-09T00:00:00.000Z</x:v>
      </x:c>
      <x:c r="O8" s="22" t="d">
        <x:v>2021-09-09T00:00:00.000Z</x:v>
      </x:c>
      <x:c r="P8" s="22" t="d">
        <x:v>2021-09-09T00:00:00.000Z</x:v>
      </x:c>
      <x:c r="Q8" s="22" t="d">
        <x:v>2024-09-09T00:00:00.000Z</x:v>
      </x:c>
      <x:c r="R8" s="21" t="n">
        <x:f>O8-N8</x:f>
        <x:v>1096</x:v>
      </x:c>
      <x:c r="S8" s="21" t="n">
        <x:f>Q8-P8</x:f>
        <x:v>1096</x:v>
      </x:c>
      <x:c r="T8" s="21" t="n">
        <x:v>164</x:v>
      </x:c>
      <x:c r="U8" s="21" t="n">
        <x:v>492</x:v>
      </x:c>
      <x:c r="V8" s="21" t="str"/>
      <x:c r="W8" s="21" t="str">
        <x:v>https://interchange.puc.texas.gov/Documents/51089_55_1152663.PDF</x:v>
      </x:c>
      <x:c r="X8" s="21" t="str">
        <x:v>Change is in nonhealth records; zero health onsets does not establish no exposure, outages or ongoing violation.</x:v>
      </x:c>
    </x:row>
    <x:row r="9" ht="36" customHeight="1">
      <x:c r="A9" s="17" t="str">
        <x:v>Council Creek Village</x:v>
      </x:c>
      <x:c r="B9" s="18" t="d">
        <x:v>2021-01-29T00:00:00.000Z</x:v>
      </x:c>
      <x:c r="C9" s="19" t="n">
        <x:f>COUNTIFS('Quality records'!$A$7:$A$560,$M9,'Quality records'!$C$7:$C$560,"&gt;="&amp;$N9,'Quality records'!$C$7:$C$560,"&lt;"&amp;$O9,'Quality records'!$E$7:$E$560,"Y")</x:f>
        <x:v>24</x:v>
      </x:c>
      <x:c r="D9" s="19" t="n">
        <x:f>COUNTIFS('Quality records'!$A$7:$A$560,$M9,'Quality records'!$C$7:$C$560,"&gt;="&amp;$P9,'Quality records'!$C$7:$C$560,"&lt;"&amp;$Q9,'Quality records'!$E$7:$E$560,"Y")</x:f>
        <x:v>24</x:v>
      </x:c>
      <x:c r="E9" s="19" t="n">
        <x:f>D9-C9</x:f>
        <x:v>0</x:v>
      </x:c>
      <x:c r="F9" s="19" t="n">
        <x:f>I9-C9</x:f>
        <x:v>7</x:v>
      </x:c>
      <x:c r="G9" s="19" t="n">
        <x:f>J9-D9</x:f>
        <x:v>7</x:v>
      </x:c>
      <x:c r="H9" s="19" t="n">
        <x:f>G9-F9</x:f>
        <x:v>0</x:v>
      </x:c>
      <x:c r="I9" s="19" t="n">
        <x:f>COUNTIFS('Quality records'!$A$7:$A$560,$M9,'Quality records'!$C$7:$C$560,"&gt;="&amp;$N9,'Quality records'!$C$7:$C$560,"&lt;"&amp;$O9)</x:f>
        <x:v>31</x:v>
      </x:c>
      <x:c r="J9" s="19" t="n">
        <x:f>COUNTIFS('Quality records'!$A$7:$A$560,$M9,'Quality records'!$C$7:$C$560,"&gt;="&amp;$P9,'Quality records'!$C$7:$C$560,"&lt;"&amp;$Q9)</x:f>
        <x:v>31</x:v>
      </x:c>
      <x:c r="K9" s="19" t="n">
        <x:f>J9-I9</x:f>
        <x:v>0</x:v>
      </x:c>
      <x:c r="L9" s="20" t="n">
        <x:f>IF(I9=0,"n/a",K9/I9)</x:f>
        <x:v>0</x:v>
      </x:c>
      <x:c r="M9" s="17" t="str">
        <x:v>TX0270014</x:v>
      </x:c>
      <x:c r="N9" s="18" t="d">
        <x:v>2018-01-29T00:00:00.000Z</x:v>
      </x:c>
      <x:c r="O9" s="18" t="d">
        <x:v>2021-01-29T00:00:00.000Z</x:v>
      </x:c>
      <x:c r="P9" s="18" t="d">
        <x:v>2021-01-29T00:00:00.000Z</x:v>
      </x:c>
      <x:c r="Q9" s="18" t="d">
        <x:v>2024-01-29T00:00:00.000Z</x:v>
      </x:c>
      <x:c r="R9" s="17" t="n">
        <x:f>O9-N9</x:f>
        <x:v>1096</x:v>
      </x:c>
      <x:c r="S9" s="17" t="n">
        <x:f>Q9-P9</x:f>
        <x:v>1095</x:v>
      </x:c>
      <x:c r="T9" s="17" t="n">
        <x:v>111</x:v>
      </x:c>
      <x:c r="U9" s="17" t="n">
        <x:v>333</x:v>
      </x:c>
      <x:c r="V9" s="17" t="str"/>
      <x:c r="W9" s="17" t="str">
        <x:v>https://interchange.puc.texas.gov/Documents/51031_47_1112011.PDF</x:v>
      </x:c>
      <x:c r="X9" s="17" t="str">
        <x:v>Quarterly gross-alpha and combined-radium exceedances recur. Records are repeated regulatory noncompliance, not separate accidents.</x:v>
      </x:c>
    </x:row>
    <x:row r="10" ht="36" customHeight="1">
      <x:c r="A10" s="21" t="str">
        <x:v>South Council Creek 2</x:v>
      </x:c>
      <x:c r="B10" s="22" t="d">
        <x:v>2021-01-29T00:00:00.000Z</x:v>
      </x:c>
      <x:c r="C10" s="23" t="n">
        <x:f>COUNTIFS('Quality records'!$A$7:$A$560,$M10,'Quality records'!$C$7:$C$560,"&gt;="&amp;$N10,'Quality records'!$C$7:$C$560,"&lt;"&amp;$O10,'Quality records'!$E$7:$E$560,"Y")</x:f>
        <x:v>24</x:v>
      </x:c>
      <x:c r="D10" s="23" t="n">
        <x:f>COUNTIFS('Quality records'!$A$7:$A$560,$M10,'Quality records'!$C$7:$C$560,"&gt;="&amp;$P10,'Quality records'!$C$7:$C$560,"&lt;"&amp;$Q10,'Quality records'!$E$7:$E$560,"Y")</x:f>
        <x:v>24</x:v>
      </x:c>
      <x:c r="E10" s="23" t="n">
        <x:f>D10-C10</x:f>
        <x:v>0</x:v>
      </x:c>
      <x:c r="F10" s="23" t="n">
        <x:f>I10-C10</x:f>
        <x:v>3</x:v>
      </x:c>
      <x:c r="G10" s="23" t="n">
        <x:f>J10-D10</x:f>
        <x:v>6</x:v>
      </x:c>
      <x:c r="H10" s="23" t="n">
        <x:f>G10-F10</x:f>
        <x:v>3</x:v>
      </x:c>
      <x:c r="I10" s="23" t="n">
        <x:f>COUNTIFS('Quality records'!$A$7:$A$560,$M10,'Quality records'!$C$7:$C$560,"&gt;="&amp;$N10,'Quality records'!$C$7:$C$560,"&lt;"&amp;$O10)</x:f>
        <x:v>27</x:v>
      </x:c>
      <x:c r="J10" s="23" t="n">
        <x:f>COUNTIFS('Quality records'!$A$7:$A$560,$M10,'Quality records'!$C$7:$C$560,"&gt;="&amp;$P10,'Quality records'!$C$7:$C$560,"&lt;"&amp;$Q10)</x:f>
        <x:v>30</x:v>
      </x:c>
      <x:c r="K10" s="23" t="n">
        <x:f>J10-I10</x:f>
        <x:v>3</x:v>
      </x:c>
      <x:c r="L10" s="24" t="n">
        <x:f>IF(I10=0,"n/a",K10/I10)</x:f>
        <x:v>0.1111111111111111</x:v>
      </x:c>
      <x:c r="M10" s="21" t="str">
        <x:v>TX0270080</x:v>
      </x:c>
      <x:c r="N10" s="22" t="d">
        <x:v>2018-01-29T00:00:00.000Z</x:v>
      </x:c>
      <x:c r="O10" s="22" t="d">
        <x:v>2021-01-29T00:00:00.000Z</x:v>
      </x:c>
      <x:c r="P10" s="22" t="d">
        <x:v>2021-01-29T00:00:00.000Z</x:v>
      </x:c>
      <x:c r="Q10" s="22" t="d">
        <x:v>2024-01-29T00:00:00.000Z</x:v>
      </x:c>
      <x:c r="R10" s="21" t="n">
        <x:f>O10-N10</x:f>
        <x:v>1096</x:v>
      </x:c>
      <x:c r="S10" s="21" t="n">
        <x:f>Q10-P10</x:f>
        <x:v>1095</x:v>
      </x:c>
      <x:c r="T10" s="21" t="n">
        <x:v>37</x:v>
      </x:c>
      <x:c r="U10" s="21" t="n">
        <x:v>111</x:v>
      </x:c>
      <x:c r="V10" s="21" t="str"/>
      <x:c r="W10" s="21" t="str">
        <x:v>https://interchange.puc.texas.gov/Documents/51031_47_1112011.PDF</x:v>
      </x:c>
      <x:c r="X10" s="21" t="str">
        <x:v>Quarterly gross-alpha and combined-radium exceedances recur. Records are repeated regulatory noncompliance, not separate accidents.</x:v>
      </x:c>
    </x:row>
    <x:row r="11" ht="22" customHeight="1">
      <x:c r="A11" s="3"/>
      <x:c r="B11" s="3"/>
      <x:c r="C11" s="3"/>
      <x:c r="D11" s="3"/>
      <x:c r="E11" s="3"/>
      <x:c r="F11" s="3"/>
      <x:c r="G11" s="3"/>
      <x:c r="H11" s="3"/>
      <x:c r="I11" s="3"/>
      <x:c r="J11" s="3"/>
      <x:c r="K11" s="3"/>
      <x:c r="L11" s="3"/>
      <x:c r="M11" s="3"/>
      <x:c r="N11" s="3"/>
      <x:c r="O11" s="3"/>
      <x:c r="P11" s="3"/>
      <x:c r="Q11" s="3"/>
      <x:c r="R11" s="3"/>
      <x:c r="S11" s="3"/>
      <x:c r="T11" s="3"/>
      <x:c r="U11" s="3"/>
      <x:c r="V11" s="3"/>
      <x:c r="W11" s="3"/>
      <x:c r="X11" s="3"/>
    </x:row>
    <x:row r="12" ht="22" customHeight="1">
      <x:c r="A12" s="3"/>
      <x:c r="B12" s="3"/>
      <x:c r="C12" s="3"/>
      <x:c r="D12" s="3"/>
      <x:c r="E12" s="3"/>
      <x:c r="F12" s="3"/>
      <x:c r="G12" s="3"/>
      <x:c r="H12" s="3"/>
      <x:c r="I12" s="3"/>
      <x:c r="J12" s="3"/>
      <x:c r="K12" s="3"/>
      <x:c r="L12" s="3"/>
      <x:c r="M12" s="3"/>
      <x:c r="N12" s="3"/>
      <x:c r="O12" s="3"/>
      <x:c r="P12" s="3"/>
      <x:c r="Q12" s="3"/>
      <x:c r="R12" s="3"/>
      <x:c r="S12" s="3"/>
      <x:c r="T12" s="3"/>
      <x:c r="U12" s="3"/>
      <x:c r="V12" s="3"/>
      <x:c r="W12" s="3"/>
      <x:c r="X12" s="3"/>
    </x:row>
    <x:row r="13" ht="22"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row>
    <x:row r="14" ht="25" customHeight="1">
      <x:c r="A14" s="14" t="str">
        <x:v>Sensitivity: same baseline; 36 months after a 12-month improvement lag</x:v>
      </x:c>
      <x:c r="B14" s="14"/>
      <x:c r="C14" s="14"/>
      <x:c r="D14" s="14"/>
      <x:c r="E14" s="14"/>
      <x:c r="F14" s="14"/>
      <x:c r="G14" s="14"/>
      <x:c r="H14" s="14"/>
      <x:c r="I14" s="14"/>
      <x:c r="J14" s="14"/>
      <x:c r="K14" s="14"/>
      <x:c r="L14" s="14"/>
      <x:c r="M14" s="14"/>
      <x:c r="N14" s="14"/>
      <x:c r="O14" s="14"/>
      <x:c r="P14" s="14"/>
      <x:c r="Q14" s="14"/>
      <x:c r="R14" s="14"/>
      <x:c r="S14" s="14"/>
      <x:c r="T14" s="14"/>
      <x:c r="U14" s="14"/>
      <x:c r="V14" s="14"/>
      <x:c r="W14" s="14"/>
      <x:c r="X14" s="14"/>
    </x:row>
    <x:row r="15" ht="38" customHeight="1">
      <x:c r="A15" s="10" t="str">
        <x:v>System</x:v>
      </x:c>
      <x:c r="B15" s="10" t="str">
        <x:v>Sale closed</x:v>
      </x:c>
      <x:c r="C15" s="10" t="str">
        <x:v>Pre health</x:v>
      </x:c>
      <x:c r="D15" s="10" t="str">
        <x:v>Post health</x:v>
      </x:c>
      <x:c r="E15" s="10" t="str">
        <x:v>Health change</x:v>
      </x:c>
      <x:c r="F15" s="10" t="str">
        <x:v>Pre nonhealth</x:v>
      </x:c>
      <x:c r="G15" s="10" t="str">
        <x:v>Post nonhealth</x:v>
      </x:c>
      <x:c r="H15" s="10" t="str">
        <x:v>Nonhealth change</x:v>
      </x:c>
      <x:c r="I15" s="10" t="str">
        <x:v>Pre total</x:v>
      </x:c>
      <x:c r="J15" s="10" t="str">
        <x:v>Post total</x:v>
      </x:c>
      <x:c r="K15" s="10" t="str">
        <x:v>Total change</x:v>
      </x:c>
      <x:c r="L15" s="10" t="str">
        <x:v>Total change %</x:v>
      </x:c>
      <x:c r="M15" s="10" t="str">
        <x:v>PWSID</x:v>
      </x:c>
      <x:c r="N15" s="10" t="str">
        <x:v>Pre start incl.</x:v>
      </x:c>
      <x:c r="O15" s="10" t="str">
        <x:v>Pre end excl.</x:v>
      </x:c>
      <x:c r="P15" s="10" t="str">
        <x:v>Post start incl.</x:v>
      </x:c>
      <x:c r="Q15" s="10" t="str">
        <x:v>Post end excl.</x:v>
      </x:c>
      <x:c r="R15" s="10" t="str">
        <x:v>Pre days</x:v>
      </x:c>
      <x:c r="S15" s="10" t="str">
        <x:v>Post days</x:v>
      </x:c>
      <x:c r="T15" s="10" t="str">
        <x:v>2026Q3 connections</x:v>
      </x:c>
      <x:c r="U15" s="10" t="str">
        <x:v>2026Q3 population</x:v>
      </x:c>
      <x:c r="V15" s="10" t="str"/>
      <x:c r="W15" s="10" t="str">
        <x:v>Closing document</x:v>
      </x:c>
      <x:c r="X15" s="10" t="str">
        <x:v>Interpretation</x:v>
      </x:c>
    </x:row>
    <x:row r="16" ht="36" customHeight="1">
      <x:c r="A16" s="17" t="str">
        <x:v>Treetop Estates</x:v>
      </x:c>
      <x:c r="B16" s="18" t="d">
        <x:v>2020-12-23T00:00:00.000Z</x:v>
      </x:c>
      <x:c r="C16" s="19" t="n">
        <x:f>COUNTIFS('Quality records'!$A$7:$A$560,$M16,'Quality records'!$C$7:$C$560,"&gt;="&amp;$N16,'Quality records'!$C$7:$C$560,"&lt;"&amp;$O16,'Quality records'!$E$7:$E$560,"Y")</x:f>
        <x:v>0</x:v>
      </x:c>
      <x:c r="D16" s="19" t="n">
        <x:f>COUNTIFS('Quality records'!$A$7:$A$560,$M16,'Quality records'!$C$7:$C$560,"&gt;="&amp;$P16,'Quality records'!$C$7:$C$560,"&lt;"&amp;$Q16,'Quality records'!$E$7:$E$560,"Y")</x:f>
        <x:v>0</x:v>
      </x:c>
      <x:c r="E16" s="19" t="n">
        <x:f>D16-C16</x:f>
        <x:v>0</x:v>
      </x:c>
      <x:c r="F16" s="19" t="n">
        <x:f>I16-C16</x:f>
        <x:v>11</x:v>
      </x:c>
      <x:c r="G16" s="19" t="n">
        <x:f>J16-D16</x:f>
        <x:v>1</x:v>
      </x:c>
      <x:c r="H16" s="19" t="n">
        <x:f>G16-F16</x:f>
        <x:v>-10</x:v>
      </x:c>
      <x:c r="I16" s="19" t="n">
        <x:f>COUNTIFS('Quality records'!$A$7:$A$560,$M16,'Quality records'!$C$7:$C$560,"&gt;="&amp;$N16,'Quality records'!$C$7:$C$560,"&lt;"&amp;$O16)</x:f>
        <x:v>11</x:v>
      </x:c>
      <x:c r="J16" s="19" t="n">
        <x:f>COUNTIFS('Quality records'!$A$7:$A$560,$M16,'Quality records'!$C$7:$C$560,"&gt;="&amp;$P16,'Quality records'!$C$7:$C$560,"&lt;"&amp;$Q16)</x:f>
        <x:v>1</x:v>
      </x:c>
      <x:c r="K16" s="19" t="n">
        <x:f>J16-I16</x:f>
        <x:v>-10</x:v>
      </x:c>
      <x:c r="L16" s="20" t="n">
        <x:f>IF(I16=0,"n/a",K16/I16)</x:f>
        <x:v>-0.9090909090909091</x:v>
      </x:c>
      <x:c r="M16" s="17" t="str">
        <x:v>TX1840134</x:v>
      </x:c>
      <x:c r="N16" s="18" t="d">
        <x:v>2017-12-23T00:00:00.000Z</x:v>
      </x:c>
      <x:c r="O16" s="18" t="d">
        <x:v>2020-12-23T00:00:00.000Z</x:v>
      </x:c>
      <x:c r="P16" s="18" t="d">
        <x:v>2021-12-23T00:00:00.000Z</x:v>
      </x:c>
      <x:c r="Q16" s="18" t="d">
        <x:v>2024-12-23T00:00:00.000Z</x:v>
      </x:c>
      <x:c r="R16" s="17" t="n">
        <x:f>O16-N16</x:f>
        <x:v>1096</x:v>
      </x:c>
      <x:c r="S16" s="17" t="n">
        <x:f>Q16-P16</x:f>
        <x:v>1096</x:v>
      </x:c>
      <x:c r="T16" s="17" t="n">
        <x:v>38</x:v>
      </x:c>
      <x:c r="U16" s="17" t="n">
        <x:v>114</x:v>
      </x:c>
      <x:c r="V16" s="17" t="str"/>
      <x:c r="W16" s="17" t="str">
        <x:v>https://interchange.puc.texas.gov/Documents/51065_48_1104960.PDF</x:v>
      </x:c>
      <x:c r="X16" s="17" t="str">
        <x:v>Change is in nonhealth records; zero health onsets does not establish no exposure, outages or ongoing violation.</x:v>
      </x:c>
    </x:row>
    <x:row r="17" ht="36" customHeight="1">
      <x:c r="A17" s="21" t="str">
        <x:v>Quiet Village II</x:v>
      </x:c>
      <x:c r="B17" s="22" t="d">
        <x:v>2021-09-09T00:00:00.000Z</x:v>
      </x:c>
      <x:c r="C17" s="23" t="n">
        <x:f>COUNTIFS('Quality records'!$A$7:$A$560,$M17,'Quality records'!$C$7:$C$560,"&gt;="&amp;$N17,'Quality records'!$C$7:$C$560,"&lt;"&amp;$O17,'Quality records'!$E$7:$E$560,"Y")</x:f>
        <x:v>0</x:v>
      </x:c>
      <x:c r="D17" s="23" t="n">
        <x:f>COUNTIFS('Quality records'!$A$7:$A$560,$M17,'Quality records'!$C$7:$C$560,"&gt;="&amp;$P17,'Quality records'!$C$7:$C$560,"&lt;"&amp;$Q17,'Quality records'!$E$7:$E$560,"Y")</x:f>
        <x:v>0</x:v>
      </x:c>
      <x:c r="E17" s="23" t="n">
        <x:f>D17-C17</x:f>
        <x:v>0</x:v>
      </x:c>
      <x:c r="F17" s="23" t="n">
        <x:f>I17-C17</x:f>
        <x:v>43</x:v>
      </x:c>
      <x:c r="G17" s="23" t="n">
        <x:f>J17-D17</x:f>
        <x:v>3</x:v>
      </x:c>
      <x:c r="H17" s="23" t="n">
        <x:f>G17-F17</x:f>
        <x:v>-40</x:v>
      </x:c>
      <x:c r="I17" s="23" t="n">
        <x:f>COUNTIFS('Quality records'!$A$7:$A$560,$M17,'Quality records'!$C$7:$C$560,"&gt;="&amp;$N17,'Quality records'!$C$7:$C$560,"&lt;"&amp;$O17)</x:f>
        <x:v>43</x:v>
      </x:c>
      <x:c r="J17" s="23" t="n">
        <x:f>COUNTIFS('Quality records'!$A$7:$A$560,$M17,'Quality records'!$C$7:$C$560,"&gt;="&amp;$P17,'Quality records'!$C$7:$C$560,"&lt;"&amp;$Q17)</x:f>
        <x:v>3</x:v>
      </x:c>
      <x:c r="K17" s="23" t="n">
        <x:f>J17-I17</x:f>
        <x:v>-40</x:v>
      </x:c>
      <x:c r="L17" s="24" t="n">
        <x:f>IF(I17=0,"n/a",K17/I17)</x:f>
        <x:v>-0.9302325581395349</x:v>
      </x:c>
      <x:c r="M17" s="21" t="str">
        <x:v>TX1080221</x:v>
      </x:c>
      <x:c r="N17" s="22" t="d">
        <x:v>2018-09-09T00:00:00.000Z</x:v>
      </x:c>
      <x:c r="O17" s="22" t="d">
        <x:v>2021-09-09T00:00:00.000Z</x:v>
      </x:c>
      <x:c r="P17" s="22" t="d">
        <x:v>2022-09-09T00:00:00.000Z</x:v>
      </x:c>
      <x:c r="Q17" s="22" t="d">
        <x:v>2025-09-09T00:00:00.000Z</x:v>
      </x:c>
      <x:c r="R17" s="21" t="n">
        <x:f>O17-N17</x:f>
        <x:v>1096</x:v>
      </x:c>
      <x:c r="S17" s="21" t="n">
        <x:f>Q17-P17</x:f>
        <x:v>1096</x:v>
      </x:c>
      <x:c r="T17" s="21" t="n">
        <x:v>164</x:v>
      </x:c>
      <x:c r="U17" s="21" t="n">
        <x:v>492</x:v>
      </x:c>
      <x:c r="V17" s="21" t="str"/>
      <x:c r="W17" s="21" t="str">
        <x:v>https://interchange.puc.texas.gov/Documents/51089_55_1152663.PDF</x:v>
      </x:c>
      <x:c r="X17" s="21" t="str">
        <x:v>Change is in nonhealth records; zero health onsets does not establish no exposure, outages or ongoing violation.</x:v>
      </x:c>
    </x:row>
    <x:row r="18" ht="36" customHeight="1">
      <x:c r="A18" s="17" t="str">
        <x:v>Council Creek Village</x:v>
      </x:c>
      <x:c r="B18" s="18" t="d">
        <x:v>2021-01-29T00:00:00.000Z</x:v>
      </x:c>
      <x:c r="C18" s="19" t="n">
        <x:f>COUNTIFS('Quality records'!$A$7:$A$560,$M18,'Quality records'!$C$7:$C$560,"&gt;="&amp;$N18,'Quality records'!$C$7:$C$560,"&lt;"&amp;$O18,'Quality records'!$E$7:$E$560,"Y")</x:f>
        <x:v>24</x:v>
      </x:c>
      <x:c r="D18" s="19" t="n">
        <x:f>COUNTIFS('Quality records'!$A$7:$A$560,$M18,'Quality records'!$C$7:$C$560,"&gt;="&amp;$P18,'Quality records'!$C$7:$C$560,"&lt;"&amp;$Q18,'Quality records'!$E$7:$E$560,"Y")</x:f>
        <x:v>24</x:v>
      </x:c>
      <x:c r="E18" s="19" t="n">
        <x:f>D18-C18</x:f>
        <x:v>0</x:v>
      </x:c>
      <x:c r="F18" s="19" t="n">
        <x:f>I18-C18</x:f>
        <x:v>7</x:v>
      </x:c>
      <x:c r="G18" s="19" t="n">
        <x:f>J18-D18</x:f>
        <x:v>11</x:v>
      </x:c>
      <x:c r="H18" s="19" t="n">
        <x:f>G18-F18</x:f>
        <x:v>4</x:v>
      </x:c>
      <x:c r="I18" s="19" t="n">
        <x:f>COUNTIFS('Quality records'!$A$7:$A$560,$M18,'Quality records'!$C$7:$C$560,"&gt;="&amp;$N18,'Quality records'!$C$7:$C$560,"&lt;"&amp;$O18)</x:f>
        <x:v>31</x:v>
      </x:c>
      <x:c r="J18" s="19" t="n">
        <x:f>COUNTIFS('Quality records'!$A$7:$A$560,$M18,'Quality records'!$C$7:$C$560,"&gt;="&amp;$P18,'Quality records'!$C$7:$C$560,"&lt;"&amp;$Q18)</x:f>
        <x:v>35</x:v>
      </x:c>
      <x:c r="K18" s="19" t="n">
        <x:f>J18-I18</x:f>
        <x:v>4</x:v>
      </x:c>
      <x:c r="L18" s="20" t="n">
        <x:f>IF(I18=0,"n/a",K18/I18)</x:f>
        <x:v>0.12903225806451613</x:v>
      </x:c>
      <x:c r="M18" s="17" t="str">
        <x:v>TX0270014</x:v>
      </x:c>
      <x:c r="N18" s="18" t="d">
        <x:v>2018-01-29T00:00:00.000Z</x:v>
      </x:c>
      <x:c r="O18" s="18" t="d">
        <x:v>2021-01-29T00:00:00.000Z</x:v>
      </x:c>
      <x:c r="P18" s="18" t="d">
        <x:v>2022-01-29T00:00:00.000Z</x:v>
      </x:c>
      <x:c r="Q18" s="18" t="d">
        <x:v>2025-01-29T00:00:00.000Z</x:v>
      </x:c>
      <x:c r="R18" s="17" t="n">
        <x:f>O18-N18</x:f>
        <x:v>1096</x:v>
      </x:c>
      <x:c r="S18" s="17" t="n">
        <x:f>Q18-P18</x:f>
        <x:v>1096</x:v>
      </x:c>
      <x:c r="T18" s="17" t="n">
        <x:v>111</x:v>
      </x:c>
      <x:c r="U18" s="17" t="n">
        <x:v>333</x:v>
      </x:c>
      <x:c r="V18" s="17" t="str"/>
      <x:c r="W18" s="17" t="str">
        <x:v>https://interchange.puc.texas.gov/Documents/51031_47_1112011.PDF</x:v>
      </x:c>
      <x:c r="X18" s="17" t="str">
        <x:v>Quarterly gross-alpha and combined-radium exceedances recur. Records are repeated regulatory noncompliance, not separate accidents.</x:v>
      </x:c>
    </x:row>
    <x:row r="19" ht="36" customHeight="1">
      <x:c r="A19" s="21" t="str">
        <x:v>South Council Creek 2</x:v>
      </x:c>
      <x:c r="B19" s="22" t="d">
        <x:v>2021-01-29T00:00:00.000Z</x:v>
      </x:c>
      <x:c r="C19" s="23" t="n">
        <x:f>COUNTIFS('Quality records'!$A$7:$A$560,$M19,'Quality records'!$C$7:$C$560,"&gt;="&amp;$N19,'Quality records'!$C$7:$C$560,"&lt;"&amp;$O19,'Quality records'!$E$7:$E$560,"Y")</x:f>
        <x:v>24</x:v>
      </x:c>
      <x:c r="D19" s="23" t="n">
        <x:f>COUNTIFS('Quality records'!$A$7:$A$560,$M19,'Quality records'!$C$7:$C$560,"&gt;="&amp;$P19,'Quality records'!$C$7:$C$560,"&lt;"&amp;$Q19,'Quality records'!$E$7:$E$560,"Y")</x:f>
        <x:v>24</x:v>
      </x:c>
      <x:c r="E19" s="23" t="n">
        <x:f>D19-C19</x:f>
        <x:v>0</x:v>
      </x:c>
      <x:c r="F19" s="23" t="n">
        <x:f>I19-C19</x:f>
        <x:v>3</x:v>
      </x:c>
      <x:c r="G19" s="23" t="n">
        <x:f>J19-D19</x:f>
        <x:v>16</x:v>
      </x:c>
      <x:c r="H19" s="23" t="n">
        <x:f>G19-F19</x:f>
        <x:v>13</x:v>
      </x:c>
      <x:c r="I19" s="23" t="n">
        <x:f>COUNTIFS('Quality records'!$A$7:$A$560,$M19,'Quality records'!$C$7:$C$560,"&gt;="&amp;$N19,'Quality records'!$C$7:$C$560,"&lt;"&amp;$O19)</x:f>
        <x:v>27</x:v>
      </x:c>
      <x:c r="J19" s="23" t="n">
        <x:f>COUNTIFS('Quality records'!$A$7:$A$560,$M19,'Quality records'!$C$7:$C$560,"&gt;="&amp;$P19,'Quality records'!$C$7:$C$560,"&lt;"&amp;$Q19)</x:f>
        <x:v>40</x:v>
      </x:c>
      <x:c r="K19" s="23" t="n">
        <x:f>J19-I19</x:f>
        <x:v>13</x:v>
      </x:c>
      <x:c r="L19" s="24" t="n">
        <x:f>IF(I19=0,"n/a",K19/I19)</x:f>
        <x:v>0.48148148148148145</x:v>
      </x:c>
      <x:c r="M19" s="21" t="str">
        <x:v>TX0270080</x:v>
      </x:c>
      <x:c r="N19" s="22" t="d">
        <x:v>2018-01-29T00:00:00.000Z</x:v>
      </x:c>
      <x:c r="O19" s="22" t="d">
        <x:v>2021-01-29T00:00:00.000Z</x:v>
      </x:c>
      <x:c r="P19" s="22" t="d">
        <x:v>2022-01-29T00:00:00.000Z</x:v>
      </x:c>
      <x:c r="Q19" s="22" t="d">
        <x:v>2025-01-29T00:00:00.000Z</x:v>
      </x:c>
      <x:c r="R19" s="21" t="n">
        <x:f>O19-N19</x:f>
        <x:v>1096</x:v>
      </x:c>
      <x:c r="S19" s="21" t="n">
        <x:f>Q19-P19</x:f>
        <x:v>1096</x:v>
      </x:c>
      <x:c r="T19" s="21" t="n">
        <x:v>37</x:v>
      </x:c>
      <x:c r="U19" s="21" t="n">
        <x:v>111</x:v>
      </x:c>
      <x:c r="V19" s="21" t="str"/>
      <x:c r="W19" s="21" t="str">
        <x:v>https://interchange.puc.texas.gov/Documents/51031_47_1112011.PDF</x:v>
      </x:c>
      <x:c r="X19" s="21" t="str">
        <x:v>Quarterly gross-alpha and combined-radium exceedances recur. Records are repeated regulatory noncompliance, not separate accidents.</x:v>
      </x:c>
    </x:row>
    <x:row r="20" ht="22" customHeight="1">
      <x:c r="A20" s="3"/>
      <x:c r="B20" s="3"/>
      <x:c r="C20" s="3"/>
      <x:c r="D20" s="3"/>
      <x:c r="E20" s="3"/>
      <x:c r="F20" s="3"/>
      <x:c r="G20" s="3"/>
      <x:c r="H20" s="3"/>
      <x:c r="I20" s="3"/>
      <x:c r="J20" s="3"/>
      <x:c r="K20" s="3"/>
      <x:c r="L20" s="3"/>
      <x:c r="M20" s="3"/>
      <x:c r="N20" s="3"/>
      <x:c r="O20" s="3"/>
      <x:c r="P20" s="3"/>
      <x:c r="Q20" s="3"/>
      <x:c r="R20" s="3"/>
      <x:c r="S20" s="3"/>
      <x:c r="T20" s="3"/>
      <x:c r="U20" s="3"/>
      <x:c r="V20" s="3"/>
      <x:c r="W20" s="3"/>
      <x:c r="X20" s="3"/>
    </x:row>
    <x:row r="21" ht="22" customHeight="1">
      <x:c r="A21" s="3"/>
      <x:c r="B21" s="3"/>
      <x:c r="C21" s="3"/>
      <x:c r="D21" s="3"/>
      <x:c r="E21" s="3"/>
      <x:c r="F21" s="3"/>
      <x:c r="G21" s="3"/>
      <x:c r="H21" s="3"/>
      <x:c r="I21" s="3"/>
      <x:c r="J21" s="3"/>
      <x:c r="K21" s="3"/>
      <x:c r="L21" s="3"/>
      <x:c r="M21" s="3"/>
      <x:c r="N21" s="3"/>
      <x:c r="O21" s="3"/>
      <x:c r="P21" s="3"/>
      <x:c r="Q21" s="3"/>
      <x:c r="R21" s="3"/>
      <x:c r="S21" s="3"/>
      <x:c r="T21" s="3"/>
      <x:c r="U21" s="3"/>
      <x:c r="V21" s="3"/>
      <x:c r="W21" s="3"/>
      <x:c r="X21" s="3"/>
    </x:row>
    <x:row r="22" ht="22" customHeight="1">
      <x:c r="A22" s="3"/>
      <x:c r="B22" s="3"/>
      <x:c r="C22" s="3"/>
      <x:c r="D22" s="3"/>
      <x:c r="E22" s="3"/>
      <x:c r="F22" s="3"/>
      <x:c r="G22" s="3"/>
      <x:c r="H22" s="3"/>
      <x:c r="I22" s="3"/>
      <x:c r="J22" s="3"/>
      <x:c r="K22" s="3"/>
      <x:c r="L22" s="3"/>
      <x:c r="M22" s="3"/>
      <x:c r="N22" s="3"/>
      <x:c r="O22" s="3"/>
      <x:c r="P22" s="3"/>
      <x:c r="Q22" s="3"/>
      <x:c r="R22" s="3"/>
      <x:c r="S22" s="3"/>
      <x:c r="T22" s="3"/>
      <x:c r="U22" s="3"/>
      <x:c r="V22" s="3"/>
      <x:c r="W22" s="3"/>
      <x:c r="X22" s="3"/>
    </x:row>
    <x:row r="23" ht="25" customHeight="1">
      <x:c r="A23" s="14" t="str">
        <x:v>Sensitivity: calendar years 2018–2020 compared with 2022–2024</x:v>
      </x:c>
      <x:c r="B23" s="14"/>
      <x:c r="C23" s="14"/>
      <x:c r="D23" s="14"/>
      <x:c r="E23" s="14"/>
      <x:c r="F23" s="14"/>
      <x:c r="G23" s="14"/>
      <x:c r="H23" s="14"/>
      <x:c r="I23" s="14"/>
      <x:c r="J23" s="14"/>
      <x:c r="K23" s="14"/>
      <x:c r="L23" s="14"/>
      <x:c r="M23" s="14"/>
      <x:c r="N23" s="14"/>
      <x:c r="O23" s="14"/>
      <x:c r="P23" s="14"/>
      <x:c r="Q23" s="14"/>
      <x:c r="R23" s="14"/>
      <x:c r="S23" s="14"/>
      <x:c r="T23" s="14"/>
      <x:c r="U23" s="14"/>
      <x:c r="V23" s="14"/>
      <x:c r="W23" s="14"/>
      <x:c r="X23" s="14"/>
    </x:row>
    <x:row r="24" ht="38" customHeight="1">
      <x:c r="A24" s="10" t="str">
        <x:v>System</x:v>
      </x:c>
      <x:c r="B24" s="10" t="str">
        <x:v>Sale closed</x:v>
      </x:c>
      <x:c r="C24" s="10" t="str">
        <x:v>Pre health</x:v>
      </x:c>
      <x:c r="D24" s="10" t="str">
        <x:v>Post health</x:v>
      </x:c>
      <x:c r="E24" s="10" t="str">
        <x:v>Health change</x:v>
      </x:c>
      <x:c r="F24" s="10" t="str">
        <x:v>Pre nonhealth</x:v>
      </x:c>
      <x:c r="G24" s="10" t="str">
        <x:v>Post nonhealth</x:v>
      </x:c>
      <x:c r="H24" s="10" t="str">
        <x:v>Nonhealth change</x:v>
      </x:c>
      <x:c r="I24" s="10" t="str">
        <x:v>Pre total</x:v>
      </x:c>
      <x:c r="J24" s="10" t="str">
        <x:v>Post total</x:v>
      </x:c>
      <x:c r="K24" s="10" t="str">
        <x:v>Total change</x:v>
      </x:c>
      <x:c r="L24" s="10" t="str">
        <x:v>Total change %</x:v>
      </x:c>
      <x:c r="M24" s="10" t="str">
        <x:v>PWSID</x:v>
      </x:c>
      <x:c r="N24" s="10" t="str">
        <x:v>Pre start incl.</x:v>
      </x:c>
      <x:c r="O24" s="10" t="str">
        <x:v>Pre end excl.</x:v>
      </x:c>
      <x:c r="P24" s="10" t="str">
        <x:v>Post start incl.</x:v>
      </x:c>
      <x:c r="Q24" s="10" t="str">
        <x:v>Post end excl.</x:v>
      </x:c>
      <x:c r="R24" s="10" t="str">
        <x:v>Pre days</x:v>
      </x:c>
      <x:c r="S24" s="10" t="str">
        <x:v>Post days</x:v>
      </x:c>
      <x:c r="T24" s="10" t="str">
        <x:v>2026Q3 connections</x:v>
      </x:c>
      <x:c r="U24" s="10" t="str">
        <x:v>2026Q3 population</x:v>
      </x:c>
      <x:c r="V24" s="10" t="str"/>
      <x:c r="W24" s="10" t="str">
        <x:v>Closing document</x:v>
      </x:c>
      <x:c r="X24" s="10" t="str">
        <x:v>Interpretation</x:v>
      </x:c>
    </x:row>
    <x:row r="25" ht="36" customHeight="1">
      <x:c r="A25" s="17" t="str">
        <x:v>Treetop Estates</x:v>
      </x:c>
      <x:c r="B25" s="18" t="d">
        <x:v>2020-12-23T00:00:00.000Z</x:v>
      </x:c>
      <x:c r="C25" s="19" t="n">
        <x:f>COUNTIFS('Quality records'!$A$7:$A$560,$M25,'Quality records'!$C$7:$C$560,"&gt;="&amp;$N25,'Quality records'!$C$7:$C$560,"&lt;"&amp;$O25,'Quality records'!$E$7:$E$560,"Y")</x:f>
        <x:v>0</x:v>
      </x:c>
      <x:c r="D25" s="19" t="n">
        <x:f>COUNTIFS('Quality records'!$A$7:$A$560,$M25,'Quality records'!$C$7:$C$560,"&gt;="&amp;$P25,'Quality records'!$C$7:$C$560,"&lt;"&amp;$Q25,'Quality records'!$E$7:$E$560,"Y")</x:f>
        <x:v>0</x:v>
      </x:c>
      <x:c r="E25" s="19" t="n">
        <x:f>D25-C25</x:f>
        <x:v>0</x:v>
      </x:c>
      <x:c r="F25" s="19" t="n">
        <x:f>I25-C25</x:f>
        <x:v>11</x:v>
      </x:c>
      <x:c r="G25" s="19" t="n">
        <x:f>J25-D25</x:f>
        <x:v>1</x:v>
      </x:c>
      <x:c r="H25" s="19" t="n">
        <x:f>G25-F25</x:f>
        <x:v>-10</x:v>
      </x:c>
      <x:c r="I25" s="19" t="n">
        <x:f>COUNTIFS('Quality records'!$A$7:$A$560,$M25,'Quality records'!$C$7:$C$560,"&gt;="&amp;$N25,'Quality records'!$C$7:$C$560,"&lt;"&amp;$O25)</x:f>
        <x:v>11</x:v>
      </x:c>
      <x:c r="J25" s="19" t="n">
        <x:f>COUNTIFS('Quality records'!$A$7:$A$560,$M25,'Quality records'!$C$7:$C$560,"&gt;="&amp;$P25,'Quality records'!$C$7:$C$560,"&lt;"&amp;$Q25)</x:f>
        <x:v>1</x:v>
      </x:c>
      <x:c r="K25" s="19" t="n">
        <x:f>J25-I25</x:f>
        <x:v>-10</x:v>
      </x:c>
      <x:c r="L25" s="20" t="n">
        <x:f>IF(I25=0,"n/a",K25/I25)</x:f>
        <x:v>-0.9090909090909091</x:v>
      </x:c>
      <x:c r="M25" s="17" t="str">
        <x:v>TX1840134</x:v>
      </x:c>
      <x:c r="N25" s="18" t="d">
        <x:v>2018-01-01T00:00:00.000Z</x:v>
      </x:c>
      <x:c r="O25" s="18" t="d">
        <x:v>2021-01-01T00:00:00.000Z</x:v>
      </x:c>
      <x:c r="P25" s="18" t="d">
        <x:v>2022-01-01T00:00:00.000Z</x:v>
      </x:c>
      <x:c r="Q25" s="18" t="d">
        <x:v>2025-01-01T00:00:00.000Z</x:v>
      </x:c>
      <x:c r="R25" s="17" t="n">
        <x:f>O25-N25</x:f>
        <x:v>1096</x:v>
      </x:c>
      <x:c r="S25" s="17" t="n">
        <x:f>Q25-P25</x:f>
        <x:v>1096</x:v>
      </x:c>
      <x:c r="T25" s="17" t="n">
        <x:v>38</x:v>
      </x:c>
      <x:c r="U25" s="17" t="n">
        <x:v>114</x:v>
      </x:c>
      <x:c r="V25" s="17" t="str"/>
      <x:c r="W25" s="17" t="str">
        <x:v>https://interchange.puc.texas.gov/Documents/51065_48_1104960.PDF</x:v>
      </x:c>
      <x:c r="X25" s="17" t="str">
        <x:v>Change is in nonhealth records; zero health onsets does not establish no exposure, outages or ongoing violation.</x:v>
      </x:c>
    </x:row>
    <x:row r="26" ht="36" customHeight="1">
      <x:c r="A26" s="21" t="str">
        <x:v>Quiet Village II</x:v>
      </x:c>
      <x:c r="B26" s="22" t="d">
        <x:v>2021-09-09T00:00:00.000Z</x:v>
      </x:c>
      <x:c r="C26" s="23" t="n">
        <x:f>COUNTIFS('Quality records'!$A$7:$A$560,$M26,'Quality records'!$C$7:$C$560,"&gt;="&amp;$N26,'Quality records'!$C$7:$C$560,"&lt;"&amp;$O26,'Quality records'!$E$7:$E$560,"Y")</x:f>
        <x:v>0</x:v>
      </x:c>
      <x:c r="D26" s="23" t="n">
        <x:f>COUNTIFS('Quality records'!$A$7:$A$560,$M26,'Quality records'!$C$7:$C$560,"&gt;="&amp;$P26,'Quality records'!$C$7:$C$560,"&lt;"&amp;$Q26,'Quality records'!$E$7:$E$560,"Y")</x:f>
        <x:v>0</x:v>
      </x:c>
      <x:c r="E26" s="23" t="n">
        <x:f>D26-C26</x:f>
        <x:v>0</x:v>
      </x:c>
      <x:c r="F26" s="23" t="n">
        <x:f>I26-C26</x:f>
        <x:v>36</x:v>
      </x:c>
      <x:c r="G26" s="23" t="n">
        <x:f>J26-D26</x:f>
        <x:v>4</x:v>
      </x:c>
      <x:c r="H26" s="23" t="n">
        <x:f>G26-F26</x:f>
        <x:v>-32</x:v>
      </x:c>
      <x:c r="I26" s="23" t="n">
        <x:f>COUNTIFS('Quality records'!$A$7:$A$560,$M26,'Quality records'!$C$7:$C$560,"&gt;="&amp;$N26,'Quality records'!$C$7:$C$560,"&lt;"&amp;$O26)</x:f>
        <x:v>36</x:v>
      </x:c>
      <x:c r="J26" s="23" t="n">
        <x:f>COUNTIFS('Quality records'!$A$7:$A$560,$M26,'Quality records'!$C$7:$C$560,"&gt;="&amp;$P26,'Quality records'!$C$7:$C$560,"&lt;"&amp;$Q26)</x:f>
        <x:v>4</x:v>
      </x:c>
      <x:c r="K26" s="23" t="n">
        <x:f>J26-I26</x:f>
        <x:v>-32</x:v>
      </x:c>
      <x:c r="L26" s="24" t="n">
        <x:f>IF(I26=0,"n/a",K26/I26)</x:f>
        <x:v>-0.8888888888888888</x:v>
      </x:c>
      <x:c r="M26" s="21" t="str">
        <x:v>TX1080221</x:v>
      </x:c>
      <x:c r="N26" s="22" t="d">
        <x:v>2018-01-01T00:00:00.000Z</x:v>
      </x:c>
      <x:c r="O26" s="22" t="d">
        <x:v>2021-01-01T00:00:00.000Z</x:v>
      </x:c>
      <x:c r="P26" s="22" t="d">
        <x:v>2022-01-01T00:00:00.000Z</x:v>
      </x:c>
      <x:c r="Q26" s="22" t="d">
        <x:v>2025-01-01T00:00:00.000Z</x:v>
      </x:c>
      <x:c r="R26" s="21" t="n">
        <x:f>O26-N26</x:f>
        <x:v>1096</x:v>
      </x:c>
      <x:c r="S26" s="21" t="n">
        <x:f>Q26-P26</x:f>
        <x:v>1096</x:v>
      </x:c>
      <x:c r="T26" s="21" t="n">
        <x:v>164</x:v>
      </x:c>
      <x:c r="U26" s="21" t="n">
        <x:v>492</x:v>
      </x:c>
      <x:c r="V26" s="21" t="str"/>
      <x:c r="W26" s="21" t="str">
        <x:v>https://interchange.puc.texas.gov/Documents/51089_55_1152663.PDF</x:v>
      </x:c>
      <x:c r="X26" s="21" t="str">
        <x:v>Change is in nonhealth records; zero health onsets does not establish no exposure, outages or ongoing violation.</x:v>
      </x:c>
    </x:row>
    <x:row r="27" ht="36" customHeight="1">
      <x:c r="A27" s="17" t="str">
        <x:v>Council Creek Village</x:v>
      </x:c>
      <x:c r="B27" s="18" t="d">
        <x:v>2021-01-29T00:00:00.000Z</x:v>
      </x:c>
      <x:c r="C27" s="19" t="n">
        <x:f>COUNTIFS('Quality records'!$A$7:$A$560,$M27,'Quality records'!$C$7:$C$560,"&gt;="&amp;$N27,'Quality records'!$C$7:$C$560,"&lt;"&amp;$O27,'Quality records'!$E$7:$E$560,"Y")</x:f>
        <x:v>24</x:v>
      </x:c>
      <x:c r="D27" s="19" t="n">
        <x:f>COUNTIFS('Quality records'!$A$7:$A$560,$M27,'Quality records'!$C$7:$C$560,"&gt;="&amp;$P27,'Quality records'!$C$7:$C$560,"&lt;"&amp;$Q27,'Quality records'!$E$7:$E$560,"Y")</x:f>
        <x:v>24</x:v>
      </x:c>
      <x:c r="E27" s="19" t="n">
        <x:f>D27-C27</x:f>
        <x:v>0</x:v>
      </x:c>
      <x:c r="F27" s="19" t="n">
        <x:f>I27-C27</x:f>
        <x:v>9</x:v>
      </x:c>
      <x:c r="G27" s="19" t="n">
        <x:f>J27-D27</x:f>
        <x:v>11</x:v>
      </x:c>
      <x:c r="H27" s="19" t="n">
        <x:f>G27-F27</x:f>
        <x:v>2</x:v>
      </x:c>
      <x:c r="I27" s="19" t="n">
        <x:f>COUNTIFS('Quality records'!$A$7:$A$560,$M27,'Quality records'!$C$7:$C$560,"&gt;="&amp;$N27,'Quality records'!$C$7:$C$560,"&lt;"&amp;$O27)</x:f>
        <x:v>33</x:v>
      </x:c>
      <x:c r="J27" s="19" t="n">
        <x:f>COUNTIFS('Quality records'!$A$7:$A$560,$M27,'Quality records'!$C$7:$C$560,"&gt;="&amp;$P27,'Quality records'!$C$7:$C$560,"&lt;"&amp;$Q27)</x:f>
        <x:v>35</x:v>
      </x:c>
      <x:c r="K27" s="19" t="n">
        <x:f>J27-I27</x:f>
        <x:v>2</x:v>
      </x:c>
      <x:c r="L27" s="20" t="n">
        <x:f>IF(I27=0,"n/a",K27/I27)</x:f>
        <x:v>0.06060606060606061</x:v>
      </x:c>
      <x:c r="M27" s="17" t="str">
        <x:v>TX0270014</x:v>
      </x:c>
      <x:c r="N27" s="18" t="d">
        <x:v>2018-01-01T00:00:00.000Z</x:v>
      </x:c>
      <x:c r="O27" s="18" t="d">
        <x:v>2021-01-01T00:00:00.000Z</x:v>
      </x:c>
      <x:c r="P27" s="18" t="d">
        <x:v>2022-01-01T00:00:00.000Z</x:v>
      </x:c>
      <x:c r="Q27" s="18" t="d">
        <x:v>2025-01-01T00:00:00.000Z</x:v>
      </x:c>
      <x:c r="R27" s="17" t="n">
        <x:f>O27-N27</x:f>
        <x:v>1096</x:v>
      </x:c>
      <x:c r="S27" s="17" t="n">
        <x:f>Q27-P27</x:f>
        <x:v>1096</x:v>
      </x:c>
      <x:c r="T27" s="17" t="n">
        <x:v>111</x:v>
      </x:c>
      <x:c r="U27" s="17" t="n">
        <x:v>333</x:v>
      </x:c>
      <x:c r="V27" s="17" t="str"/>
      <x:c r="W27" s="17" t="str">
        <x:v>https://interchange.puc.texas.gov/Documents/51031_47_1112011.PDF</x:v>
      </x:c>
      <x:c r="X27" s="17" t="str">
        <x:v>Quarterly gross-alpha and combined-radium exceedances recur. Records are repeated regulatory noncompliance, not separate accidents.</x:v>
      </x:c>
    </x:row>
    <x:row r="28" ht="36" customHeight="1">
      <x:c r="A28" s="21" t="str">
        <x:v>South Council Creek 2</x:v>
      </x:c>
      <x:c r="B28" s="22" t="d">
        <x:v>2021-01-29T00:00:00.000Z</x:v>
      </x:c>
      <x:c r="C28" s="23" t="n">
        <x:f>COUNTIFS('Quality records'!$A$7:$A$560,$M28,'Quality records'!$C$7:$C$560,"&gt;="&amp;$N28,'Quality records'!$C$7:$C$560,"&lt;"&amp;$O28,'Quality records'!$E$7:$E$560,"Y")</x:f>
        <x:v>24</x:v>
      </x:c>
      <x:c r="D28" s="23" t="n">
        <x:f>COUNTIFS('Quality records'!$A$7:$A$560,$M28,'Quality records'!$C$7:$C$560,"&gt;="&amp;$P28,'Quality records'!$C$7:$C$560,"&lt;"&amp;$Q28,'Quality records'!$E$7:$E$560,"Y")</x:f>
        <x:v>24</x:v>
      </x:c>
      <x:c r="E28" s="23" t="n">
        <x:f>D28-C28</x:f>
        <x:v>0</x:v>
      </x:c>
      <x:c r="F28" s="23" t="n">
        <x:f>I28-C28</x:f>
        <x:v>5</x:v>
      </x:c>
      <x:c r="G28" s="23" t="n">
        <x:f>J28-D28</x:f>
        <x:v>16</x:v>
      </x:c>
      <x:c r="H28" s="23" t="n">
        <x:f>G28-F28</x:f>
        <x:v>11</x:v>
      </x:c>
      <x:c r="I28" s="23" t="n">
        <x:f>COUNTIFS('Quality records'!$A$7:$A$560,$M28,'Quality records'!$C$7:$C$560,"&gt;="&amp;$N28,'Quality records'!$C$7:$C$560,"&lt;"&amp;$O28)</x:f>
        <x:v>29</x:v>
      </x:c>
      <x:c r="J28" s="23" t="n">
        <x:f>COUNTIFS('Quality records'!$A$7:$A$560,$M28,'Quality records'!$C$7:$C$560,"&gt;="&amp;$P28,'Quality records'!$C$7:$C$560,"&lt;"&amp;$Q28)</x:f>
        <x:v>40</x:v>
      </x:c>
      <x:c r="K28" s="23" t="n">
        <x:f>J28-I28</x:f>
        <x:v>11</x:v>
      </x:c>
      <x:c r="L28" s="24" t="n">
        <x:f>IF(I28=0,"n/a",K28/I28)</x:f>
        <x:v>0.3793103448275862</x:v>
      </x:c>
      <x:c r="M28" s="21" t="str">
        <x:v>TX0270080</x:v>
      </x:c>
      <x:c r="N28" s="22" t="d">
        <x:v>2018-01-01T00:00:00.000Z</x:v>
      </x:c>
      <x:c r="O28" s="22" t="d">
        <x:v>2021-01-01T00:00:00.000Z</x:v>
      </x:c>
      <x:c r="P28" s="22" t="d">
        <x:v>2022-01-01T00:00:00.000Z</x:v>
      </x:c>
      <x:c r="Q28" s="22" t="d">
        <x:v>2025-01-01T00:00:00.000Z</x:v>
      </x:c>
      <x:c r="R28" s="21" t="n">
        <x:f>O28-N28</x:f>
        <x:v>1096</x:v>
      </x:c>
      <x:c r="S28" s="21" t="n">
        <x:f>Q28-P28</x:f>
        <x:v>1096</x:v>
      </x:c>
      <x:c r="T28" s="21" t="n">
        <x:v>37</x:v>
      </x:c>
      <x:c r="U28" s="21" t="n">
        <x:v>111</x:v>
      </x:c>
      <x:c r="V28" s="21" t="str"/>
      <x:c r="W28" s="21" t="str">
        <x:v>https://interchange.puc.texas.gov/Documents/51031_47_1112011.PDF</x:v>
      </x:c>
      <x:c r="X28" s="21" t="str">
        <x:v>Quarterly gross-alpha and combined-radium exceedances recur. Records are repeated regulatory noncompliance, not separate accidents.</x:v>
      </x:c>
    </x:row>
    <x:row r="29" ht="22" customHeight="1">
      <x:c r="A29" s="3"/>
      <x:c r="B29" s="3"/>
      <x:c r="C29" s="3"/>
      <x:c r="D29" s="3"/>
      <x:c r="E29" s="3"/>
      <x:c r="F29" s="3"/>
      <x:c r="G29" s="3"/>
      <x:c r="H29" s="3"/>
      <x:c r="I29" s="3"/>
      <x:c r="J29" s="3"/>
      <x:c r="K29" s="3"/>
      <x:c r="L29" s="3"/>
      <x:c r="M29" s="3"/>
      <x:c r="N29" s="3"/>
      <x:c r="O29" s="3"/>
      <x:c r="P29" s="3"/>
      <x:c r="Q29" s="3"/>
      <x:c r="R29" s="3"/>
      <x:c r="S29" s="3"/>
      <x:c r="T29" s="3"/>
      <x:c r="U29" s="3"/>
      <x:c r="V29" s="3"/>
      <x:c r="W29" s="3"/>
      <x:c r="X29" s="3"/>
    </x:row>
    <x:row r="30" ht="22" customHeight="1">
      <x:c r="A30" s="3"/>
      <x:c r="B30" s="3"/>
      <x:c r="C30" s="3"/>
      <x:c r="D30" s="3"/>
      <x:c r="E30" s="3"/>
      <x:c r="F30" s="3"/>
      <x:c r="G30" s="3"/>
      <x:c r="H30" s="3"/>
      <x:c r="I30" s="3"/>
      <x:c r="J30" s="3"/>
      <x:c r="K30" s="3"/>
      <x:c r="L30" s="3"/>
      <x:c r="M30" s="3"/>
      <x:c r="N30" s="3"/>
      <x:c r="O30" s="3"/>
      <x:c r="P30" s="3"/>
      <x:c r="Q30" s="3"/>
      <x:c r="R30" s="3"/>
      <x:c r="S30" s="3"/>
      <x:c r="T30" s="3"/>
      <x:c r="U30" s="3"/>
      <x:c r="V30" s="3"/>
      <x:c r="W30" s="3"/>
      <x:c r="X30" s="3"/>
    </x:row>
    <x:row r="31" ht="22" customHeight="1">
      <x:c r="A31" s="3"/>
      <x:c r="B31" s="3"/>
      <x:c r="C31" s="3"/>
      <x:c r="D31" s="3"/>
      <x:c r="E31" s="3"/>
      <x:c r="F31" s="3"/>
      <x:c r="G31" s="3"/>
      <x:c r="H31" s="3"/>
      <x:c r="I31" s="3"/>
      <x:c r="J31" s="3"/>
      <x:c r="K31" s="3"/>
      <x:c r="L31" s="3"/>
      <x:c r="M31" s="3"/>
      <x:c r="N31" s="3"/>
      <x:c r="O31" s="3"/>
      <x:c r="P31" s="3"/>
      <x:c r="Q31" s="3"/>
      <x:c r="R31" s="3"/>
      <x:c r="S31" s="3"/>
      <x:c r="T31" s="3"/>
      <x:c r="U31" s="3"/>
      <x:c r="V31" s="3"/>
      <x:c r="W31" s="3"/>
      <x:c r="X31" s="3"/>
    </x:row>
    <x:row r="32" ht="25" customHeight="1">
      <x:c r="A32" s="14" t="str">
        <x:v>How to read this comparison</x:v>
      </x:c>
      <x:c r="B32" s="14"/>
      <x:c r="C32" s="14"/>
      <x:c r="D32" s="14"/>
      <x:c r="E32" s="14"/>
      <x:c r="F32" s="14"/>
      <x:c r="G32" s="14"/>
      <x:c r="H32" s="14"/>
      <x:c r="I32" s="14"/>
      <x:c r="J32" s="14"/>
      <x:c r="K32" s="14"/>
      <x:c r="L32" s="14"/>
      <x:c r="M32" s="14"/>
      <x:c r="N32" s="14"/>
      <x:c r="O32" s="14"/>
      <x:c r="P32" s="14"/>
      <x:c r="Q32" s="14"/>
      <x:c r="R32" s="14"/>
      <x:c r="S32" s="14"/>
      <x:c r="T32" s="14"/>
      <x:c r="U32" s="14"/>
      <x:c r="V32" s="14"/>
      <x:c r="W32" s="14"/>
      <x:c r="X32" s="14"/>
    </x:row>
    <x:row r="33" ht="22" customHeight="1">
      <x:c r="A33" s="26" t="str">
        <x:v>Unit</x:v>
      </x:c>
      <x:c r="B33" s="3"/>
      <x:c r="C33" s="3" t="str">
        <x:v>A distinct PWSID + VIOLATION_ID record whose NON_COMPL_PER_BEGIN_DATE falls within the stated interval.</x:v>
      </x:c>
      <x:c r="D33" s="3"/>
      <x:c r="E33" s="3"/>
      <x:c r="F33" s="3"/>
      <x:c r="G33" s="3"/>
      <x:c r="H33" s="3"/>
      <x:c r="I33" s="3"/>
      <x:c r="J33" s="3"/>
      <x:c r="K33" s="3"/>
      <x:c r="L33" s="3"/>
      <x:c r="M33" s="3"/>
      <x:c r="N33" s="3"/>
      <x:c r="O33" s="3"/>
      <x:c r="P33" s="3"/>
      <x:c r="Q33" s="3"/>
      <x:c r="R33" s="3"/>
      <x:c r="S33" s="3"/>
      <x:c r="T33" s="3"/>
      <x:c r="U33" s="3"/>
      <x:c r="V33" s="3"/>
      <x:c r="W33" s="3"/>
      <x:c r="X33" s="3"/>
    </x:row>
    <x:row r="34" ht="22" customHeight="1">
      <x:c r="A34" s="26" t="str">
        <x:v>Health based</x:v>
      </x:c>
      <x:c r="B34" s="3"/>
      <x:c r="C34" s="3" t="str">
        <x:v>EPA IS_HEALTH_BASED_IND = Y. Nonhealth is the remainder; many records concern monitoring, reporting, notice or consumer confidence reports.</x:v>
      </x:c>
      <x:c r="D34" s="3"/>
      <x:c r="E34" s="3"/>
      <x:c r="F34" s="3"/>
      <x:c r="G34" s="3"/>
      <x:c r="H34" s="3"/>
      <x:c r="I34" s="3"/>
      <x:c r="J34" s="3"/>
      <x:c r="K34" s="3"/>
      <x:c r="L34" s="3"/>
      <x:c r="M34" s="3"/>
      <x:c r="N34" s="3"/>
      <x:c r="O34" s="3"/>
      <x:c r="P34" s="3"/>
      <x:c r="Q34" s="3"/>
      <x:c r="R34" s="3"/>
      <x:c r="S34" s="3"/>
      <x:c r="T34" s="3"/>
      <x:c r="U34" s="3"/>
      <x:c r="V34" s="3"/>
      <x:c r="W34" s="3"/>
      <x:c r="X34" s="3"/>
    </x:row>
    <x:row r="35" ht="22" customHeight="1">
      <x:c r="A35" s="26" t="str">
        <x:v>No onset is not no violation</x:v>
      </x:c>
      <x:c r="B35" s="3"/>
      <x:c r="C35" s="3" t="str">
        <x:v>A violation beginning earlier can remain active. For example, Quiet Village II reported a 2024 consumer-confidence-report failure continuing into 2025.</x:v>
      </x:c>
      <x:c r="D35" s="3"/>
      <x:c r="E35" s="3"/>
      <x:c r="F35" s="3"/>
      <x:c r="G35" s="3"/>
      <x:c r="H35" s="3"/>
      <x:c r="I35" s="3"/>
      <x:c r="J35" s="3"/>
      <x:c r="K35" s="3"/>
      <x:c r="L35" s="3"/>
      <x:c r="M35" s="3"/>
      <x:c r="N35" s="3"/>
      <x:c r="O35" s="3"/>
      <x:c r="P35" s="3"/>
      <x:c r="Q35" s="3"/>
      <x:c r="R35" s="3"/>
      <x:c r="S35" s="3"/>
      <x:c r="T35" s="3"/>
      <x:c r="U35" s="3"/>
      <x:c r="V35" s="3"/>
      <x:c r="W35" s="3"/>
      <x:c r="X35" s="3"/>
    </x:row>
    <x:row r="36" ht="22" customHeight="1">
      <x:c r="A36" s="26" t="str">
        <x:v>Current system size</x:v>
      </x:c>
      <x:c r="B36" s="3"/>
      <x:c r="C36" s="3" t="str">
        <x:v>2026Q3 connections and population are context only, not historical exposure denominators.</x:v>
      </x:c>
      <x:c r="D36" s="3"/>
      <x:c r="E36" s="3"/>
      <x:c r="F36" s="3"/>
      <x:c r="G36" s="3"/>
      <x:c r="H36" s="3"/>
      <x:c r="I36" s="3"/>
      <x:c r="J36" s="3"/>
      <x:c r="K36" s="3"/>
      <x:c r="L36" s="3"/>
      <x:c r="M36" s="3"/>
      <x:c r="N36" s="3"/>
      <x:c r="O36" s="3"/>
      <x:c r="P36" s="3"/>
      <x:c r="Q36" s="3"/>
      <x:c r="R36" s="3"/>
      <x:c r="S36" s="3"/>
      <x:c r="T36" s="3"/>
      <x:c r="U36" s="3"/>
      <x:c r="V36" s="3"/>
      <x:c r="W36" s="3"/>
      <x:c r="X36" s="3"/>
    </x:row>
    <x:row r="37" ht="22" customHeight="1">
      <x:c r="A37" s="26" t="str">
        <x:v>Window sensitivity</x:v>
      </x:c>
      <x:c r="B37" s="3"/>
      <x:c r="C37" s="3" t="str">
        <x:v>The fixed baseline contains eight days after Treetop closed; no counted onset falls in those days. Primary close-centered windows avoid that issue.</x:v>
      </x:c>
      <x:c r="D37" s="3"/>
      <x:c r="E37" s="3"/>
      <x:c r="F37" s="3"/>
      <x:c r="G37" s="3"/>
      <x:c r="H37" s="3"/>
      <x:c r="I37" s="3"/>
      <x:c r="J37" s="3"/>
      <x:c r="K37" s="3"/>
      <x:c r="L37" s="3"/>
      <x:c r="M37" s="3"/>
      <x:c r="N37" s="3"/>
      <x:c r="O37" s="3"/>
      <x:c r="P37" s="3"/>
      <x:c r="Q37" s="3"/>
      <x:c r="R37" s="3"/>
      <x:c r="S37" s="3"/>
      <x:c r="T37" s="3"/>
      <x:c r="U37" s="3"/>
      <x:c r="V37" s="3"/>
      <x:c r="W37" s="3"/>
      <x:c r="X37" s="3"/>
    </x:row>
    <x:row r="38" ht="22" customHeight="1">
      <x:c r="A38" s="26" t="str">
        <x:v>Coverage limit</x:v>
      </x:c>
      <x:c r="B38" s="3"/>
      <x:c r="C38" s="3" t="str">
        <x:v>Four matched systems were selected for document availability. No untreated control, statewide estimate, outage series, boil-water-day count or water concentration trend is claimed.</x:v>
      </x:c>
      <x:c r="D38" s="3"/>
      <x:c r="E38" s="3"/>
      <x:c r="F38" s="3"/>
      <x:c r="G38" s="3"/>
      <x:c r="H38" s="3"/>
      <x:c r="I38" s="3"/>
      <x:c r="J38" s="3"/>
      <x:c r="K38" s="3"/>
      <x:c r="L38" s="3"/>
      <x:c r="M38" s="3"/>
      <x:c r="N38" s="3"/>
      <x:c r="O38" s="3"/>
      <x:c r="P38" s="3"/>
      <x:c r="Q38" s="3"/>
      <x:c r="R38" s="3"/>
      <x:c r="S38" s="3"/>
      <x:c r="T38" s="3"/>
      <x:c r="U38" s="3"/>
      <x:c r="V38" s="3"/>
      <x:c r="W38" s="3"/>
      <x:c r="X38" s="3"/>
    </x:row>
    <x:row r="39" ht="22" customHeight="1">
      <x:c r="A39" s="26" t="str">
        <x:v>Data quality</x:v>
      </x:c>
      <x:c r="B39" s="3"/>
      <x:c r="C39" s="3" t="str">
        <x:v>Eight historical records have an end date before the start date. Start dates are used as published; see Quality records → Date anomaly.</x:v>
      </x:c>
      <x:c r="D39" s="3"/>
      <x:c r="E39" s="3"/>
      <x:c r="F39" s="3"/>
      <x:c r="G39" s="3"/>
      <x:c r="H39" s="3"/>
      <x:c r="I39" s="3"/>
      <x:c r="J39" s="3"/>
      <x:c r="K39" s="3"/>
      <x:c r="L39" s="3"/>
      <x:c r="M39" s="3"/>
      <x:c r="N39" s="3"/>
      <x:c r="O39" s="3"/>
      <x:c r="P39" s="3"/>
      <x:c r="Q39" s="3"/>
      <x:c r="R39" s="3"/>
      <x:c r="S39" s="3"/>
      <x:c r="T39" s="3"/>
      <x:c r="U39" s="3"/>
      <x:c r="V39" s="3"/>
      <x:c r="W39" s="3"/>
      <x:c r="X39" s="3"/>
    </x:row>
    <x:row r="40" ht="22" customHeight="1">
      <x:c r="A40" s="26" t="str">
        <x:v>Source snapshot</x:v>
      </x:c>
      <x:c r="B40" s="3"/>
      <x:c r="C40" s="3" t="str">
        <x:v>EPA 2026Q3, downloaded 2026-10-30. Latest year is partial and reporting can lag.</x:v>
      </x:c>
      <x:c r="D40" s="3"/>
      <x:c r="E40" s="3"/>
      <x:c r="F40" s="3"/>
      <x:c r="G40" s="3"/>
      <x:c r="H40" s="3"/>
      <x:c r="I40" s="3"/>
      <x:c r="J40" s="3"/>
      <x:c r="K40" s="3"/>
      <x:c r="L40" s="3"/>
      <x:c r="M40" s="3"/>
      <x:c r="N40" s="3"/>
      <x:c r="O40" s="3"/>
      <x:c r="P40" s="3"/>
      <x:c r="Q40" s="3"/>
      <x:c r="R40" s="3"/>
      <x:c r="S40" s="3"/>
      <x:c r="T40" s="3"/>
      <x:c r="U40" s="3"/>
      <x:c r="V40" s="3"/>
      <x:c r="W40" s="3"/>
      <x:c r="X40" s="3"/>
    </x:row>
    <x:row r="41" ht="22" customHeight="1">
      <x:c r="A41" s="26" t="str">
        <x:v>Inactive ID excluded</x:v>
      </x:c>
      <x:c r="B41" s="3"/>
      <x:c r="C41" s="3" t="str">
        <x:v>The shared Council tariff also lists South Council Creek 1, TX0270079. EPA marks it inactive since 1991; it is excluded from this four-active-system panel, not assigned zero outcomes.</x:v>
      </x:c>
      <x:c r="D41" s="3"/>
      <x:c r="E41" s="3"/>
      <x:c r="F41" s="3"/>
      <x:c r="G41" s="3"/>
      <x:c r="H41" s="3"/>
      <x:c r="I41" s="3"/>
      <x:c r="J41" s="3"/>
      <x:c r="K41" s="3"/>
      <x:c r="L41" s="3"/>
      <x:c r="M41" s="3"/>
      <x:c r="N41" s="3"/>
      <x:c r="O41" s="3"/>
      <x:c r="P41" s="3"/>
      <x:c r="Q41" s="3"/>
      <x:c r="R41" s="3"/>
      <x:c r="S41" s="3"/>
      <x:c r="T41" s="3"/>
      <x:c r="U41" s="3"/>
      <x:c r="V41" s="3"/>
      <x:c r="W41" s="3"/>
      <x:c r="X41" s="3"/>
    </x:row>
    <x:row r="42" ht="22" customHeight="1">
      <x:c r="A42" s="3"/>
      <x:c r="B42" s="3"/>
      <x:c r="C42" s="3"/>
      <x:c r="D42" s="3"/>
      <x:c r="E42" s="3"/>
      <x:c r="F42" s="3"/>
      <x:c r="G42" s="3"/>
      <x:c r="H42" s="3"/>
      <x:c r="I42" s="3"/>
      <x:c r="J42" s="3"/>
      <x:c r="K42" s="3"/>
      <x:c r="L42" s="3"/>
      <x:c r="M42" s="3"/>
      <x:c r="N42" s="3"/>
      <x:c r="O42" s="3"/>
      <x:c r="P42" s="3"/>
      <x:c r="Q42" s="3"/>
      <x:c r="R42" s="3"/>
      <x:c r="S42" s="3"/>
      <x:c r="T42" s="3"/>
      <x:c r="U42" s="3"/>
      <x:c r="V42" s="3"/>
      <x:c r="W42" s="3"/>
      <x:c r="X42" s="3"/>
    </x:row>
    <x:row r="43" ht="22" customHeight="1">
      <x:c r="A43" s="3"/>
      <x:c r="B43" s="3"/>
      <x:c r="C43" s="3"/>
      <x:c r="D43" s="3"/>
      <x:c r="E43" s="3"/>
      <x:c r="F43" s="3"/>
      <x:c r="G43" s="3"/>
      <x:c r="H43" s="3"/>
      <x:c r="I43" s="3"/>
      <x:c r="J43" s="3"/>
      <x:c r="K43" s="3"/>
      <x:c r="L43" s="3"/>
      <x:c r="M43" s="3"/>
      <x:c r="N43" s="3"/>
      <x:c r="O43" s="3"/>
      <x:c r="P43" s="3"/>
      <x:c r="Q43" s="3"/>
      <x:c r="R43" s="3"/>
      <x:c r="S43" s="3"/>
      <x:c r="T43" s="3"/>
      <x:c r="U43" s="3"/>
      <x:c r="V43" s="3"/>
      <x:c r="W43" s="3"/>
      <x:c r="X43" s="3"/>
    </x:row>
  </x:sheetData>
  <x:pageMargins left="0.7" right="0.7" top="0.75" bottom="0.75" header="0.3" footer="0.3"/>
</x:worksheet>
</file>

<file path=xl/worksheets/sheet7.xml><?xml version="1.0" encoding="utf-8"?>
<x:worksheet xmlns:x="http://schemas.openxmlformats.org/spreadsheetml/2006/main">
  <x:sheetPr>
    <x:tabColor rgb="FF17364A"/>
  </x:sheetPr>
  <x:sheetViews>
    <x:sheetView showGridLines="0" workbookViewId="0">
      <x:pane xSplit="2" ySplit="5" topLeftCell="C6" activePane="bottomRight" state="frozen"/>
    </x:sheetView>
  </x:sheetViews>
  <x:sheetFormatPr defaultRowHeight="15"/>
  <x:cols>
    <x:col min="1" max="1" width="30" hidden="0" customWidth="1"/>
    <x:col min="2" max="2" width="16"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8" hidden="0" customWidth="1"/>
    <x:col min="13" max="13" width="16" hidden="0" customWidth="1"/>
    <x:col min="14" max="14" width="15" hidden="0" customWidth="1"/>
    <x:col min="15" max="15" width="3" hidden="0" customWidth="1"/>
    <x:col min="16" max="16" width="80" hidden="0" customWidth="1"/>
  </x:cols>
  <x:sheetData>
    <x:row r="1" ht="9" customHeight="1">
      <x:c r="A1" s="3"/>
      <x:c r="B1" s="3"/>
      <x:c r="C1" s="3"/>
      <x:c r="D1" s="3"/>
      <x:c r="E1" s="3"/>
      <x:c r="F1" s="3"/>
      <x:c r="G1" s="3"/>
      <x:c r="H1" s="3"/>
      <x:c r="I1" s="3"/>
      <x:c r="J1" s="3"/>
      <x:c r="K1" s="3"/>
      <x:c r="L1" s="3"/>
      <x:c r="M1" s="3"/>
      <x:c r="N1" s="3"/>
      <x:c r="O1" s="3"/>
      <x:c r="P1" s="3"/>
    </x:row>
    <x:row r="2" ht="29" customHeight="1">
      <x:c r="A2" s="5" t="str">
        <x:v>Annual violation onsets</x:v>
      </x:c>
      <x:c r="B2" s="5"/>
      <x:c r="C2" s="5"/>
      <x:c r="D2" s="5"/>
      <x:c r="E2" s="5"/>
      <x:c r="F2" s="5"/>
      <x:c r="G2" s="5"/>
      <x:c r="H2" s="5"/>
      <x:c r="I2" s="5"/>
      <x:c r="J2" s="5"/>
      <x:c r="K2" s="5"/>
      <x:c r="L2" s="5"/>
      <x:c r="M2" s="5"/>
      <x:c r="N2" s="5"/>
      <x:c r="O2" s="5"/>
      <x:c r="P2" s="5"/>
    </x:row>
    <x:row r="3" ht="25" customHeight="1">
      <x:c r="A3" s="6" t="str">
        <x:v>Full calendar years 2017–2025; 2026 covers January–September only and can have reporting lag.</x:v>
      </x:c>
      <x:c r="B3" s="6"/>
      <x:c r="C3" s="6"/>
      <x:c r="D3" s="6"/>
      <x:c r="E3" s="6"/>
      <x:c r="F3" s="6"/>
      <x:c r="G3" s="6"/>
      <x:c r="H3" s="6"/>
      <x:c r="I3" s="6"/>
      <x:c r="J3" s="6"/>
      <x:c r="K3" s="6"/>
      <x:c r="L3" s="6"/>
      <x:c r="M3" s="6"/>
      <x:c r="N3" s="6"/>
      <x:c r="O3" s="6"/>
      <x:c r="P3" s="6"/>
    </x:row>
    <x:row r="4" ht="22" customHeight="1">
      <x:c r="A4" s="3"/>
      <x:c r="B4" s="3"/>
      <x:c r="C4" s="3"/>
      <x:c r="D4" s="3"/>
      <x:c r="E4" s="3"/>
      <x:c r="F4" s="3"/>
      <x:c r="G4" s="3"/>
      <x:c r="H4" s="3"/>
      <x:c r="I4" s="3"/>
      <x:c r="J4" s="3"/>
      <x:c r="K4" s="3"/>
      <x:c r="L4" s="3"/>
      <x:c r="M4" s="3"/>
      <x:c r="N4" s="3"/>
      <x:c r="O4" s="3"/>
      <x:c r="P4" s="3"/>
    </x:row>
    <x:row r="5" ht="38" customHeight="1">
      <x:c r="A5" s="10" t="str">
        <x:v>System</x:v>
      </x:c>
      <x:c r="B5" s="10" t="str">
        <x:v>Record category</x:v>
      </x:c>
      <x:c r="C5" s="10" t="str">
        <x:v>2017</x:v>
      </x:c>
      <x:c r="D5" s="10" t="str">
        <x:v>2018</x:v>
      </x:c>
      <x:c r="E5" s="10" t="str">
        <x:v>2019</x:v>
      </x:c>
      <x:c r="F5" s="10" t="str">
        <x:v>2020</x:v>
      </x:c>
      <x:c r="G5" s="10" t="str">
        <x:v>2021</x:v>
      </x:c>
      <x:c r="H5" s="10" t="str">
        <x:v>2022</x:v>
      </x:c>
      <x:c r="I5" s="10" t="str">
        <x:v>2023</x:v>
      </x:c>
      <x:c r="J5" s="10" t="str">
        <x:v>2024</x:v>
      </x:c>
      <x:c r="K5" s="10" t="str">
        <x:v>2025</x:v>
      </x:c>
      <x:c r="L5" s="29" t="str">
        <x:v>2026 Q1–Q3</x:v>
      </x:c>
      <x:c r="M5" s="10" t="str">
        <x:v>PWSID</x:v>
      </x:c>
      <x:c r="N5" s="10" t="str">
        <x:v>Sale closed</x:v>
      </x:c>
      <x:c r="O5" s="3"/>
      <x:c r="P5" s="3"/>
    </x:row>
    <x:row r="6" ht="31" customHeight="1">
      <x:c r="A6" s="17" t="str">
        <x:v>Treetop Estates</x:v>
      </x:c>
      <x:c r="B6" s="17" t="str">
        <x:v>Health based</x:v>
      </x:c>
      <x:c r="C6" s="19" t="n">
        <x:f>COUNTIFS('Quality records'!$A$7:$A$560,$M6,'Quality records'!$C$7:$C$560,"&gt;="&amp;DATE(2017,1,1),'Quality records'!$C$7:$C$560,"&lt;"&amp;DATE(2018,1,1),'Quality records'!$E$7:$E$560,"Y")</x:f>
        <x:v>0</x:v>
      </x:c>
      <x:c r="D6" s="19" t="n">
        <x:f>COUNTIFS('Quality records'!$A$7:$A$560,$M6,'Quality records'!$C$7:$C$560,"&gt;="&amp;DATE(2018,1,1),'Quality records'!$C$7:$C$560,"&lt;"&amp;DATE(2019,1,1),'Quality records'!$E$7:$E$560,"Y")</x:f>
        <x:v>0</x:v>
      </x:c>
      <x:c r="E6" s="19" t="n">
        <x:f>COUNTIFS('Quality records'!$A$7:$A$560,$M6,'Quality records'!$C$7:$C$560,"&gt;="&amp;DATE(2019,1,1),'Quality records'!$C$7:$C$560,"&lt;"&amp;DATE(2020,1,1),'Quality records'!$E$7:$E$560,"Y")</x:f>
        <x:v>0</x:v>
      </x:c>
      <x:c r="F6" s="19" t="n">
        <x:f>COUNTIFS('Quality records'!$A$7:$A$560,$M6,'Quality records'!$C$7:$C$560,"&gt;="&amp;DATE(2020,1,1),'Quality records'!$C$7:$C$560,"&lt;"&amp;DATE(2021,1,1),'Quality records'!$E$7:$E$560,"Y")</x:f>
        <x:v>0</x:v>
      </x:c>
      <x:c r="G6" s="19" t="n">
        <x:f>COUNTIFS('Quality records'!$A$7:$A$560,$M6,'Quality records'!$C$7:$C$560,"&gt;="&amp;DATE(2021,1,1),'Quality records'!$C$7:$C$560,"&lt;"&amp;DATE(2022,1,1),'Quality records'!$E$7:$E$560,"Y")</x:f>
        <x:v>0</x:v>
      </x:c>
      <x:c r="H6" s="19" t="n">
        <x:f>COUNTIFS('Quality records'!$A$7:$A$560,$M6,'Quality records'!$C$7:$C$560,"&gt;="&amp;DATE(2022,1,1),'Quality records'!$C$7:$C$560,"&lt;"&amp;DATE(2023,1,1),'Quality records'!$E$7:$E$560,"Y")</x:f>
        <x:v>0</x:v>
      </x:c>
      <x:c r="I6" s="19" t="n">
        <x:f>COUNTIFS('Quality records'!$A$7:$A$560,$M6,'Quality records'!$C$7:$C$560,"&gt;="&amp;DATE(2023,1,1),'Quality records'!$C$7:$C$560,"&lt;"&amp;DATE(2024,1,1),'Quality records'!$E$7:$E$560,"Y")</x:f>
        <x:v>0</x:v>
      </x:c>
      <x:c r="J6" s="19" t="n">
        <x:f>COUNTIFS('Quality records'!$A$7:$A$560,$M6,'Quality records'!$C$7:$C$560,"&gt;="&amp;DATE(2024,1,1),'Quality records'!$C$7:$C$560,"&lt;"&amp;DATE(2025,1,1),'Quality records'!$E$7:$E$560,"Y")</x:f>
        <x:v>0</x:v>
      </x:c>
      <x:c r="K6" s="19" t="n">
        <x:f>COUNTIFS('Quality records'!$A$7:$A$560,$M6,'Quality records'!$C$7:$C$560,"&gt;="&amp;DATE(2025,1,1),'Quality records'!$C$7:$C$560,"&lt;"&amp;DATE(2026,1,1),'Quality records'!$E$7:$E$560,"Y")</x:f>
        <x:v>0</x:v>
      </x:c>
      <x:c r="L6" s="28" t="n">
        <x:f>COUNTIFS('Quality records'!$A$7:$A$560,$M6,'Quality records'!$C$7:$C$560,"&gt;="&amp;DATE(2026,1,1),'Quality records'!$C$7:$C$560,"&lt;"&amp;DATE(2026,10,1),'Quality records'!$E$7:$E$560,"Y")</x:f>
        <x:v>0</x:v>
      </x:c>
      <x:c r="M6" s="17" t="str">
        <x:v>TX1840134</x:v>
      </x:c>
      <x:c r="N6" s="18" t="d">
        <x:v>2020-12-23T00:00:00.000Z</x:v>
      </x:c>
      <x:c r="O6" s="3"/>
      <x:c r="P6" s="3"/>
    </x:row>
    <x:row r="7" ht="31" customHeight="1">
      <x:c r="A7" s="21" t="str">
        <x:v>Treetop Estates</x:v>
      </x:c>
      <x:c r="B7" s="21" t="str">
        <x:v>Nonhealth</x:v>
      </x:c>
      <x:c r="C7" s="23" t="n">
        <x:f>COUNTIFS('Quality records'!$A$7:$A$560,$M7,'Quality records'!$C$7:$C$560,"&gt;="&amp;DATE(2017,1,1),'Quality records'!$C$7:$C$560,"&lt;"&amp;DATE(2018,1,1))-COUNTIFS('Quality records'!$A$7:$A$560,$M7,'Quality records'!$C$7:$C$560,"&gt;="&amp;DATE(2017,1,1),'Quality records'!$C$7:$C$560,"&lt;"&amp;DATE(2018,1,1),'Quality records'!$E$7:$E$560,"Y")</x:f>
        <x:v>3</x:v>
      </x:c>
      <x:c r="D7" s="23" t="n">
        <x:f>COUNTIFS('Quality records'!$A$7:$A$560,$M7,'Quality records'!$C$7:$C$560,"&gt;="&amp;DATE(2018,1,1),'Quality records'!$C$7:$C$560,"&lt;"&amp;DATE(2019,1,1))-COUNTIFS('Quality records'!$A$7:$A$560,$M7,'Quality records'!$C$7:$C$560,"&gt;="&amp;DATE(2018,1,1),'Quality records'!$C$7:$C$560,"&lt;"&amp;DATE(2019,1,1),'Quality records'!$E$7:$E$560,"Y")</x:f>
        <x:v>4</x:v>
      </x:c>
      <x:c r="E7" s="23" t="n">
        <x:f>COUNTIFS('Quality records'!$A$7:$A$560,$M7,'Quality records'!$C$7:$C$560,"&gt;="&amp;DATE(2019,1,1),'Quality records'!$C$7:$C$560,"&lt;"&amp;DATE(2020,1,1))-COUNTIFS('Quality records'!$A$7:$A$560,$M7,'Quality records'!$C$7:$C$560,"&gt;="&amp;DATE(2019,1,1),'Quality records'!$C$7:$C$560,"&lt;"&amp;DATE(2020,1,1),'Quality records'!$E$7:$E$560,"Y")</x:f>
        <x:v>2</x:v>
      </x:c>
      <x:c r="F7" s="23" t="n">
        <x:f>COUNTIFS('Quality records'!$A$7:$A$560,$M7,'Quality records'!$C$7:$C$560,"&gt;="&amp;DATE(2020,1,1),'Quality records'!$C$7:$C$560,"&lt;"&amp;DATE(2021,1,1))-COUNTIFS('Quality records'!$A$7:$A$560,$M7,'Quality records'!$C$7:$C$560,"&gt;="&amp;DATE(2020,1,1),'Quality records'!$C$7:$C$560,"&lt;"&amp;DATE(2021,1,1),'Quality records'!$E$7:$E$560,"Y")</x:f>
        <x:v>5</x:v>
      </x:c>
      <x:c r="G7" s="23" t="n">
        <x:f>COUNTIFS('Quality records'!$A$7:$A$560,$M7,'Quality records'!$C$7:$C$560,"&gt;="&amp;DATE(2021,1,1),'Quality records'!$C$7:$C$560,"&lt;"&amp;DATE(2022,1,1))-COUNTIFS('Quality records'!$A$7:$A$560,$M7,'Quality records'!$C$7:$C$560,"&gt;="&amp;DATE(2021,1,1),'Quality records'!$C$7:$C$560,"&lt;"&amp;DATE(2022,1,1),'Quality records'!$E$7:$E$560,"Y")</x:f>
        <x:v>1</x:v>
      </x:c>
      <x:c r="H7" s="23" t="n">
        <x:f>COUNTIFS('Quality records'!$A$7:$A$560,$M7,'Quality records'!$C$7:$C$560,"&gt;="&amp;DATE(2022,1,1),'Quality records'!$C$7:$C$560,"&lt;"&amp;DATE(2023,1,1))-COUNTIFS('Quality records'!$A$7:$A$560,$M7,'Quality records'!$C$7:$C$560,"&gt;="&amp;DATE(2022,1,1),'Quality records'!$C$7:$C$560,"&lt;"&amp;DATE(2023,1,1),'Quality records'!$E$7:$E$560,"Y")</x:f>
        <x:v>0</x:v>
      </x:c>
      <x:c r="I7" s="23" t="n">
        <x:f>COUNTIFS('Quality records'!$A$7:$A$560,$M7,'Quality records'!$C$7:$C$560,"&gt;="&amp;DATE(2023,1,1),'Quality records'!$C$7:$C$560,"&lt;"&amp;DATE(2024,1,1))-COUNTIFS('Quality records'!$A$7:$A$560,$M7,'Quality records'!$C$7:$C$560,"&gt;="&amp;DATE(2023,1,1),'Quality records'!$C$7:$C$560,"&lt;"&amp;DATE(2024,1,1),'Quality records'!$E$7:$E$560,"Y")</x:f>
        <x:v>0</x:v>
      </x:c>
      <x:c r="J7" s="23" t="n">
        <x:f>COUNTIFS('Quality records'!$A$7:$A$560,$M7,'Quality records'!$C$7:$C$560,"&gt;="&amp;DATE(2024,1,1),'Quality records'!$C$7:$C$560,"&lt;"&amp;DATE(2025,1,1))-COUNTIFS('Quality records'!$A$7:$A$560,$M7,'Quality records'!$C$7:$C$560,"&gt;="&amp;DATE(2024,1,1),'Quality records'!$C$7:$C$560,"&lt;"&amp;DATE(2025,1,1),'Quality records'!$E$7:$E$560,"Y")</x:f>
        <x:v>1</x:v>
      </x:c>
      <x:c r="K7" s="23" t="n">
        <x:f>COUNTIFS('Quality records'!$A$7:$A$560,$M7,'Quality records'!$C$7:$C$560,"&gt;="&amp;DATE(2025,1,1),'Quality records'!$C$7:$C$560,"&lt;"&amp;DATE(2026,1,1))-COUNTIFS('Quality records'!$A$7:$A$560,$M7,'Quality records'!$C$7:$C$560,"&gt;="&amp;DATE(2025,1,1),'Quality records'!$C$7:$C$560,"&lt;"&amp;DATE(2026,1,1),'Quality records'!$E$7:$E$560,"Y")</x:f>
        <x:v>0</x:v>
      </x:c>
      <x:c r="L7" s="28" t="n">
        <x:f>COUNTIFS('Quality records'!$A$7:$A$560,$M7,'Quality records'!$C$7:$C$560,"&gt;="&amp;DATE(2026,1,1),'Quality records'!$C$7:$C$560,"&lt;"&amp;DATE(2026,10,1))-COUNTIFS('Quality records'!$A$7:$A$560,$M7,'Quality records'!$C$7:$C$560,"&gt;="&amp;DATE(2026,1,1),'Quality records'!$C$7:$C$560,"&lt;"&amp;DATE(2026,10,1),'Quality records'!$E$7:$E$560,"Y")</x:f>
        <x:v>0</x:v>
      </x:c>
      <x:c r="M7" s="17" t="str">
        <x:v>TX1840134</x:v>
      </x:c>
      <x:c r="N7" s="18" t="d">
        <x:v>2020-12-23T00:00:00.000Z</x:v>
      </x:c>
      <x:c r="O7" s="3"/>
      <x:c r="P7" s="3"/>
    </x:row>
    <x:row r="8" ht="31" customHeight="1">
      <x:c r="A8" s="17" t="str">
        <x:v>Quiet Village II</x:v>
      </x:c>
      <x:c r="B8" s="17" t="str">
        <x:v>Health based</x:v>
      </x:c>
      <x:c r="C8" s="19" t="n">
        <x:f>COUNTIFS('Quality records'!$A$7:$A$560,$M8,'Quality records'!$C$7:$C$560,"&gt;="&amp;DATE(2017,1,1),'Quality records'!$C$7:$C$560,"&lt;"&amp;DATE(2018,1,1),'Quality records'!$E$7:$E$560,"Y")</x:f>
        <x:v>0</x:v>
      </x:c>
      <x:c r="D8" s="19" t="n">
        <x:f>COUNTIFS('Quality records'!$A$7:$A$560,$M8,'Quality records'!$C$7:$C$560,"&gt;="&amp;DATE(2018,1,1),'Quality records'!$C$7:$C$560,"&lt;"&amp;DATE(2019,1,1),'Quality records'!$E$7:$E$560,"Y")</x:f>
        <x:v>0</x:v>
      </x:c>
      <x:c r="E8" s="19" t="n">
        <x:f>COUNTIFS('Quality records'!$A$7:$A$560,$M8,'Quality records'!$C$7:$C$560,"&gt;="&amp;DATE(2019,1,1),'Quality records'!$C$7:$C$560,"&lt;"&amp;DATE(2020,1,1),'Quality records'!$E$7:$E$560,"Y")</x:f>
        <x:v>0</x:v>
      </x:c>
      <x:c r="F8" s="19" t="n">
        <x:f>COUNTIFS('Quality records'!$A$7:$A$560,$M8,'Quality records'!$C$7:$C$560,"&gt;="&amp;DATE(2020,1,1),'Quality records'!$C$7:$C$560,"&lt;"&amp;DATE(2021,1,1),'Quality records'!$E$7:$E$560,"Y")</x:f>
        <x:v>0</x:v>
      </x:c>
      <x:c r="G8" s="19" t="n">
        <x:f>COUNTIFS('Quality records'!$A$7:$A$560,$M8,'Quality records'!$C$7:$C$560,"&gt;="&amp;DATE(2021,1,1),'Quality records'!$C$7:$C$560,"&lt;"&amp;DATE(2022,1,1),'Quality records'!$E$7:$E$560,"Y")</x:f>
        <x:v>0</x:v>
      </x:c>
      <x:c r="H8" s="19" t="n">
        <x:f>COUNTIFS('Quality records'!$A$7:$A$560,$M8,'Quality records'!$C$7:$C$560,"&gt;="&amp;DATE(2022,1,1),'Quality records'!$C$7:$C$560,"&lt;"&amp;DATE(2023,1,1),'Quality records'!$E$7:$E$560,"Y")</x:f>
        <x:v>0</x:v>
      </x:c>
      <x:c r="I8" s="19" t="n">
        <x:f>COUNTIFS('Quality records'!$A$7:$A$560,$M8,'Quality records'!$C$7:$C$560,"&gt;="&amp;DATE(2023,1,1),'Quality records'!$C$7:$C$560,"&lt;"&amp;DATE(2024,1,1),'Quality records'!$E$7:$E$560,"Y")</x:f>
        <x:v>0</x:v>
      </x:c>
      <x:c r="J8" s="19" t="n">
        <x:f>COUNTIFS('Quality records'!$A$7:$A$560,$M8,'Quality records'!$C$7:$C$560,"&gt;="&amp;DATE(2024,1,1),'Quality records'!$C$7:$C$560,"&lt;"&amp;DATE(2025,1,1),'Quality records'!$E$7:$E$560,"Y")</x:f>
        <x:v>0</x:v>
      </x:c>
      <x:c r="K8" s="19" t="n">
        <x:f>COUNTIFS('Quality records'!$A$7:$A$560,$M8,'Quality records'!$C$7:$C$560,"&gt;="&amp;DATE(2025,1,1),'Quality records'!$C$7:$C$560,"&lt;"&amp;DATE(2026,1,1),'Quality records'!$E$7:$E$560,"Y")</x:f>
        <x:v>0</x:v>
      </x:c>
      <x:c r="L8" s="28" t="n">
        <x:f>COUNTIFS('Quality records'!$A$7:$A$560,$M8,'Quality records'!$C$7:$C$560,"&gt;="&amp;DATE(2026,1,1),'Quality records'!$C$7:$C$560,"&lt;"&amp;DATE(2026,10,1),'Quality records'!$E$7:$E$560,"Y")</x:f>
        <x:v>0</x:v>
      </x:c>
      <x:c r="M8" s="17" t="str">
        <x:v>TX1080221</x:v>
      </x:c>
      <x:c r="N8" s="18" t="d">
        <x:v>2021-09-09T00:00:00.000Z</x:v>
      </x:c>
      <x:c r="O8" s="3"/>
      <x:c r="P8" s="3"/>
    </x:row>
    <x:row r="9" ht="31" customHeight="1">
      <x:c r="A9" s="21" t="str">
        <x:v>Quiet Village II</x:v>
      </x:c>
      <x:c r="B9" s="21" t="str">
        <x:v>Nonhealth</x:v>
      </x:c>
      <x:c r="C9" s="23" t="n">
        <x:f>COUNTIFS('Quality records'!$A$7:$A$560,$M9,'Quality records'!$C$7:$C$560,"&gt;="&amp;DATE(2017,1,1),'Quality records'!$C$7:$C$560,"&lt;"&amp;DATE(2018,1,1))-COUNTIFS('Quality records'!$A$7:$A$560,$M9,'Quality records'!$C$7:$C$560,"&gt;="&amp;DATE(2017,1,1),'Quality records'!$C$7:$C$560,"&lt;"&amp;DATE(2018,1,1),'Quality records'!$E$7:$E$560,"Y")</x:f>
        <x:v>3</x:v>
      </x:c>
      <x:c r="D9" s="23" t="n">
        <x:f>COUNTIFS('Quality records'!$A$7:$A$560,$M9,'Quality records'!$C$7:$C$560,"&gt;="&amp;DATE(2018,1,1),'Quality records'!$C$7:$C$560,"&lt;"&amp;DATE(2019,1,1))-COUNTIFS('Quality records'!$A$7:$A$560,$M9,'Quality records'!$C$7:$C$560,"&gt;="&amp;DATE(2018,1,1),'Quality records'!$C$7:$C$560,"&lt;"&amp;DATE(2019,1,1),'Quality records'!$E$7:$E$560,"Y")</x:f>
        <x:v>4</x:v>
      </x:c>
      <x:c r="E9" s="23" t="n">
        <x:f>COUNTIFS('Quality records'!$A$7:$A$560,$M9,'Quality records'!$C$7:$C$560,"&gt;="&amp;DATE(2019,1,1),'Quality records'!$C$7:$C$560,"&lt;"&amp;DATE(2020,1,1))-COUNTIFS('Quality records'!$A$7:$A$560,$M9,'Quality records'!$C$7:$C$560,"&gt;="&amp;DATE(2019,1,1),'Quality records'!$C$7:$C$560,"&lt;"&amp;DATE(2020,1,1),'Quality records'!$E$7:$E$560,"Y")</x:f>
        <x:v>16</x:v>
      </x:c>
      <x:c r="F9" s="23" t="n">
        <x:f>COUNTIFS('Quality records'!$A$7:$A$560,$M9,'Quality records'!$C$7:$C$560,"&gt;="&amp;DATE(2020,1,1),'Quality records'!$C$7:$C$560,"&lt;"&amp;DATE(2021,1,1))-COUNTIFS('Quality records'!$A$7:$A$560,$M9,'Quality records'!$C$7:$C$560,"&gt;="&amp;DATE(2020,1,1),'Quality records'!$C$7:$C$560,"&lt;"&amp;DATE(2021,1,1),'Quality records'!$E$7:$E$560,"Y")</x:f>
        <x:v>16</x:v>
      </x:c>
      <x:c r="G9" s="23" t="n">
        <x:f>COUNTIFS('Quality records'!$A$7:$A$560,$M9,'Quality records'!$C$7:$C$560,"&gt;="&amp;DATE(2021,1,1),'Quality records'!$C$7:$C$560,"&lt;"&amp;DATE(2022,1,1))-COUNTIFS('Quality records'!$A$7:$A$560,$M9,'Quality records'!$C$7:$C$560,"&gt;="&amp;DATE(2021,1,1),'Quality records'!$C$7:$C$560,"&lt;"&amp;DATE(2022,1,1),'Quality records'!$E$7:$E$560,"Y")</x:f>
        <x:v>12</x:v>
      </x:c>
      <x:c r="H9" s="23" t="n">
        <x:f>COUNTIFS('Quality records'!$A$7:$A$560,$M9,'Quality records'!$C$7:$C$560,"&gt;="&amp;DATE(2022,1,1),'Quality records'!$C$7:$C$560,"&lt;"&amp;DATE(2023,1,1))-COUNTIFS('Quality records'!$A$7:$A$560,$M9,'Quality records'!$C$7:$C$560,"&gt;="&amp;DATE(2022,1,1),'Quality records'!$C$7:$C$560,"&lt;"&amp;DATE(2023,1,1),'Quality records'!$E$7:$E$560,"Y")</x:f>
        <x:v>2</x:v>
      </x:c>
      <x:c r="I9" s="23" t="n">
        <x:f>COUNTIFS('Quality records'!$A$7:$A$560,$M9,'Quality records'!$C$7:$C$560,"&gt;="&amp;DATE(2023,1,1),'Quality records'!$C$7:$C$560,"&lt;"&amp;DATE(2024,1,1))-COUNTIFS('Quality records'!$A$7:$A$560,$M9,'Quality records'!$C$7:$C$560,"&gt;="&amp;DATE(2023,1,1),'Quality records'!$C$7:$C$560,"&lt;"&amp;DATE(2024,1,1),'Quality records'!$E$7:$E$560,"Y")</x:f>
        <x:v>0</x:v>
      </x:c>
      <x:c r="J9" s="23" t="n">
        <x:f>COUNTIFS('Quality records'!$A$7:$A$560,$M9,'Quality records'!$C$7:$C$560,"&gt;="&amp;DATE(2024,1,1),'Quality records'!$C$7:$C$560,"&lt;"&amp;DATE(2025,1,1))-COUNTIFS('Quality records'!$A$7:$A$560,$M9,'Quality records'!$C$7:$C$560,"&gt;="&amp;DATE(2024,1,1),'Quality records'!$C$7:$C$560,"&lt;"&amp;DATE(2025,1,1),'Quality records'!$E$7:$E$560,"Y")</x:f>
        <x:v>2</x:v>
      </x:c>
      <x:c r="K9" s="23" t="n">
        <x:f>COUNTIFS('Quality records'!$A$7:$A$560,$M9,'Quality records'!$C$7:$C$560,"&gt;="&amp;DATE(2025,1,1),'Quality records'!$C$7:$C$560,"&lt;"&amp;DATE(2026,1,1))-COUNTIFS('Quality records'!$A$7:$A$560,$M9,'Quality records'!$C$7:$C$560,"&gt;="&amp;DATE(2025,1,1),'Quality records'!$C$7:$C$560,"&lt;"&amp;DATE(2026,1,1),'Quality records'!$E$7:$E$560,"Y")</x:f>
        <x:v>0</x:v>
      </x:c>
      <x:c r="L9" s="28" t="n">
        <x:f>COUNTIFS('Quality records'!$A$7:$A$560,$M9,'Quality records'!$C$7:$C$560,"&gt;="&amp;DATE(2026,1,1),'Quality records'!$C$7:$C$560,"&lt;"&amp;DATE(2026,10,1))-COUNTIFS('Quality records'!$A$7:$A$560,$M9,'Quality records'!$C$7:$C$560,"&gt;="&amp;DATE(2026,1,1),'Quality records'!$C$7:$C$560,"&lt;"&amp;DATE(2026,10,1),'Quality records'!$E$7:$E$560,"Y")</x:f>
        <x:v>1</x:v>
      </x:c>
      <x:c r="M9" s="17" t="str">
        <x:v>TX1080221</x:v>
      </x:c>
      <x:c r="N9" s="18" t="d">
        <x:v>2021-09-09T00:00:00.000Z</x:v>
      </x:c>
      <x:c r="O9" s="3"/>
      <x:c r="P9" s="3"/>
    </x:row>
    <x:row r="10" ht="31" customHeight="1">
      <x:c r="A10" s="17" t="str">
        <x:v>Council Creek Village</x:v>
      </x:c>
      <x:c r="B10" s="17" t="str">
        <x:v>Health based</x:v>
      </x:c>
      <x:c r="C10" s="19" t="n">
        <x:f>COUNTIFS('Quality records'!$A$7:$A$560,$M10,'Quality records'!$C$7:$C$560,"&gt;="&amp;DATE(2017,1,1),'Quality records'!$C$7:$C$560,"&lt;"&amp;DATE(2018,1,1),'Quality records'!$E$7:$E$560,"Y")</x:f>
        <x:v>8</x:v>
      </x:c>
      <x:c r="D10" s="19" t="n">
        <x:f>COUNTIFS('Quality records'!$A$7:$A$560,$M10,'Quality records'!$C$7:$C$560,"&gt;="&amp;DATE(2018,1,1),'Quality records'!$C$7:$C$560,"&lt;"&amp;DATE(2019,1,1),'Quality records'!$E$7:$E$560,"Y")</x:f>
        <x:v>8</x:v>
      </x:c>
      <x:c r="E10" s="19" t="n">
        <x:f>COUNTIFS('Quality records'!$A$7:$A$560,$M10,'Quality records'!$C$7:$C$560,"&gt;="&amp;DATE(2019,1,1),'Quality records'!$C$7:$C$560,"&lt;"&amp;DATE(2020,1,1),'Quality records'!$E$7:$E$560,"Y")</x:f>
        <x:v>8</x:v>
      </x:c>
      <x:c r="F10" s="19" t="n">
        <x:f>COUNTIFS('Quality records'!$A$7:$A$560,$M10,'Quality records'!$C$7:$C$560,"&gt;="&amp;DATE(2020,1,1),'Quality records'!$C$7:$C$560,"&lt;"&amp;DATE(2021,1,1),'Quality records'!$E$7:$E$560,"Y")</x:f>
        <x:v>8</x:v>
      </x:c>
      <x:c r="G10" s="19" t="n">
        <x:f>COUNTIFS('Quality records'!$A$7:$A$560,$M10,'Quality records'!$C$7:$C$560,"&gt;="&amp;DATE(2021,1,1),'Quality records'!$C$7:$C$560,"&lt;"&amp;DATE(2022,1,1),'Quality records'!$E$7:$E$560,"Y")</x:f>
        <x:v>8</x:v>
      </x:c>
      <x:c r="H10" s="19" t="n">
        <x:f>COUNTIFS('Quality records'!$A$7:$A$560,$M10,'Quality records'!$C$7:$C$560,"&gt;="&amp;DATE(2022,1,1),'Quality records'!$C$7:$C$560,"&lt;"&amp;DATE(2023,1,1),'Quality records'!$E$7:$E$560,"Y")</x:f>
        <x:v>8</x:v>
      </x:c>
      <x:c r="I10" s="19" t="n">
        <x:f>COUNTIFS('Quality records'!$A$7:$A$560,$M10,'Quality records'!$C$7:$C$560,"&gt;="&amp;DATE(2023,1,1),'Quality records'!$C$7:$C$560,"&lt;"&amp;DATE(2024,1,1),'Quality records'!$E$7:$E$560,"Y")</x:f>
        <x:v>8</x:v>
      </x:c>
      <x:c r="J10" s="19" t="n">
        <x:f>COUNTIFS('Quality records'!$A$7:$A$560,$M10,'Quality records'!$C$7:$C$560,"&gt;="&amp;DATE(2024,1,1),'Quality records'!$C$7:$C$560,"&lt;"&amp;DATE(2025,1,1),'Quality records'!$E$7:$E$560,"Y")</x:f>
        <x:v>8</x:v>
      </x:c>
      <x:c r="K10" s="19" t="n">
        <x:f>COUNTIFS('Quality records'!$A$7:$A$560,$M10,'Quality records'!$C$7:$C$560,"&gt;="&amp;DATE(2025,1,1),'Quality records'!$C$7:$C$560,"&lt;"&amp;DATE(2026,1,1),'Quality records'!$E$7:$E$560,"Y")</x:f>
        <x:v>8</x:v>
      </x:c>
      <x:c r="L10" s="28" t="n">
        <x:f>COUNTIFS('Quality records'!$A$7:$A$560,$M10,'Quality records'!$C$7:$C$560,"&gt;="&amp;DATE(2026,1,1),'Quality records'!$C$7:$C$560,"&lt;"&amp;DATE(2026,10,1),'Quality records'!$E$7:$E$560,"Y")</x:f>
        <x:v>2</x:v>
      </x:c>
      <x:c r="M10" s="17" t="str">
        <x:v>TX0270014</x:v>
      </x:c>
      <x:c r="N10" s="18" t="d">
        <x:v>2021-01-29T00:00:00.000Z</x:v>
      </x:c>
      <x:c r="O10" s="3"/>
      <x:c r="P10" s="3"/>
    </x:row>
    <x:row r="11" ht="31" customHeight="1">
      <x:c r="A11" s="21" t="str">
        <x:v>Council Creek Village</x:v>
      </x:c>
      <x:c r="B11" s="21" t="str">
        <x:v>Nonhealth</x:v>
      </x:c>
      <x:c r="C11" s="23" t="n">
        <x:f>COUNTIFS('Quality records'!$A$7:$A$560,$M11,'Quality records'!$C$7:$C$560,"&gt;="&amp;DATE(2017,1,1),'Quality records'!$C$7:$C$560,"&lt;"&amp;DATE(2018,1,1))-COUNTIFS('Quality records'!$A$7:$A$560,$M11,'Quality records'!$C$7:$C$560,"&gt;="&amp;DATE(2017,1,1),'Quality records'!$C$7:$C$560,"&lt;"&amp;DATE(2018,1,1),'Quality records'!$E$7:$E$560,"Y")</x:f>
        <x:v>4</x:v>
      </x:c>
      <x:c r="D11" s="23" t="n">
        <x:f>COUNTIFS('Quality records'!$A$7:$A$560,$M11,'Quality records'!$C$7:$C$560,"&gt;="&amp;DATE(2018,1,1),'Quality records'!$C$7:$C$560,"&lt;"&amp;DATE(2019,1,1))-COUNTIFS('Quality records'!$A$7:$A$560,$M11,'Quality records'!$C$7:$C$560,"&gt;="&amp;DATE(2018,1,1),'Quality records'!$C$7:$C$560,"&lt;"&amp;DATE(2019,1,1),'Quality records'!$E$7:$E$560,"Y")</x:f>
        <x:v>3</x:v>
      </x:c>
      <x:c r="E11" s="23" t="n">
        <x:f>COUNTIFS('Quality records'!$A$7:$A$560,$M11,'Quality records'!$C$7:$C$560,"&gt;="&amp;DATE(2019,1,1),'Quality records'!$C$7:$C$560,"&lt;"&amp;DATE(2020,1,1))-COUNTIFS('Quality records'!$A$7:$A$560,$M11,'Quality records'!$C$7:$C$560,"&gt;="&amp;DATE(2019,1,1),'Quality records'!$C$7:$C$560,"&lt;"&amp;DATE(2020,1,1),'Quality records'!$E$7:$E$560,"Y")</x:f>
        <x:v>2</x:v>
      </x:c>
      <x:c r="F11" s="23" t="n">
        <x:f>COUNTIFS('Quality records'!$A$7:$A$560,$M11,'Quality records'!$C$7:$C$560,"&gt;="&amp;DATE(2020,1,1),'Quality records'!$C$7:$C$560,"&lt;"&amp;DATE(2021,1,1))-COUNTIFS('Quality records'!$A$7:$A$560,$M11,'Quality records'!$C$7:$C$560,"&gt;="&amp;DATE(2020,1,1),'Quality records'!$C$7:$C$560,"&lt;"&amp;DATE(2021,1,1),'Quality records'!$E$7:$E$560,"Y")</x:f>
        <x:v>4</x:v>
      </x:c>
      <x:c r="G11" s="23" t="n">
        <x:f>COUNTIFS('Quality records'!$A$7:$A$560,$M11,'Quality records'!$C$7:$C$560,"&gt;="&amp;DATE(2021,1,1),'Quality records'!$C$7:$C$560,"&lt;"&amp;DATE(2022,1,1))-COUNTIFS('Quality records'!$A$7:$A$560,$M11,'Quality records'!$C$7:$C$560,"&gt;="&amp;DATE(2021,1,1),'Quality records'!$C$7:$C$560,"&lt;"&amp;DATE(2022,1,1),'Quality records'!$E$7:$E$560,"Y")</x:f>
        <x:v>0</x:v>
      </x:c>
      <x:c r="H11" s="23" t="n">
        <x:f>COUNTIFS('Quality records'!$A$7:$A$560,$M11,'Quality records'!$C$7:$C$560,"&gt;="&amp;DATE(2022,1,1),'Quality records'!$C$7:$C$560,"&lt;"&amp;DATE(2023,1,1))-COUNTIFS('Quality records'!$A$7:$A$560,$M11,'Quality records'!$C$7:$C$560,"&gt;="&amp;DATE(2022,1,1),'Quality records'!$C$7:$C$560,"&lt;"&amp;DATE(2023,1,1),'Quality records'!$E$7:$E$560,"Y")</x:f>
        <x:v>2</x:v>
      </x:c>
      <x:c r="I11" s="23" t="n">
        <x:f>COUNTIFS('Quality records'!$A$7:$A$560,$M11,'Quality records'!$C$7:$C$560,"&gt;="&amp;DATE(2023,1,1),'Quality records'!$C$7:$C$560,"&lt;"&amp;DATE(2024,1,1))-COUNTIFS('Quality records'!$A$7:$A$560,$M11,'Quality records'!$C$7:$C$560,"&gt;="&amp;DATE(2023,1,1),'Quality records'!$C$7:$C$560,"&lt;"&amp;DATE(2024,1,1),'Quality records'!$E$7:$E$560,"Y")</x:f>
        <x:v>2</x:v>
      </x:c>
      <x:c r="J11" s="23" t="n">
        <x:f>COUNTIFS('Quality records'!$A$7:$A$560,$M11,'Quality records'!$C$7:$C$560,"&gt;="&amp;DATE(2024,1,1),'Quality records'!$C$7:$C$560,"&lt;"&amp;DATE(2025,1,1))-COUNTIFS('Quality records'!$A$7:$A$560,$M11,'Quality records'!$C$7:$C$560,"&gt;="&amp;DATE(2024,1,1),'Quality records'!$C$7:$C$560,"&lt;"&amp;DATE(2025,1,1),'Quality records'!$E$7:$E$560,"Y")</x:f>
        <x:v>7</x:v>
      </x:c>
      <x:c r="K11" s="23" t="n">
        <x:f>COUNTIFS('Quality records'!$A$7:$A$560,$M11,'Quality records'!$C$7:$C$560,"&gt;="&amp;DATE(2025,1,1),'Quality records'!$C$7:$C$560,"&lt;"&amp;DATE(2026,1,1))-COUNTIFS('Quality records'!$A$7:$A$560,$M11,'Quality records'!$C$7:$C$560,"&gt;="&amp;DATE(2025,1,1),'Quality records'!$C$7:$C$560,"&lt;"&amp;DATE(2026,1,1),'Quality records'!$E$7:$E$560,"Y")</x:f>
        <x:v>2</x:v>
      </x:c>
      <x:c r="L11" s="28" t="n">
        <x:f>COUNTIFS('Quality records'!$A$7:$A$560,$M11,'Quality records'!$C$7:$C$560,"&gt;="&amp;DATE(2026,1,1),'Quality records'!$C$7:$C$560,"&lt;"&amp;DATE(2026,10,1))-COUNTIFS('Quality records'!$A$7:$A$560,$M11,'Quality records'!$C$7:$C$560,"&gt;="&amp;DATE(2026,1,1),'Quality records'!$C$7:$C$560,"&lt;"&amp;DATE(2026,10,1),'Quality records'!$E$7:$E$560,"Y")</x:f>
        <x:v>2</x:v>
      </x:c>
      <x:c r="M11" s="17" t="str">
        <x:v>TX0270014</x:v>
      </x:c>
      <x:c r="N11" s="18" t="d">
        <x:v>2021-01-29T00:00:00.000Z</x:v>
      </x:c>
      <x:c r="O11" s="3"/>
      <x:c r="P11" s="3"/>
    </x:row>
    <x:row r="12" ht="31" customHeight="1">
      <x:c r="A12" s="17" t="str">
        <x:v>South Council Creek 2</x:v>
      </x:c>
      <x:c r="B12" s="17" t="str">
        <x:v>Health based</x:v>
      </x:c>
      <x:c r="C12" s="19" t="n">
        <x:f>COUNTIFS('Quality records'!$A$7:$A$560,$M12,'Quality records'!$C$7:$C$560,"&gt;="&amp;DATE(2017,1,1),'Quality records'!$C$7:$C$560,"&lt;"&amp;DATE(2018,1,1),'Quality records'!$E$7:$E$560,"Y")</x:f>
        <x:v>8</x:v>
      </x:c>
      <x:c r="D12" s="19" t="n">
        <x:f>COUNTIFS('Quality records'!$A$7:$A$560,$M12,'Quality records'!$C$7:$C$560,"&gt;="&amp;DATE(2018,1,1),'Quality records'!$C$7:$C$560,"&lt;"&amp;DATE(2019,1,1),'Quality records'!$E$7:$E$560,"Y")</x:f>
        <x:v>8</x:v>
      </x:c>
      <x:c r="E12" s="19" t="n">
        <x:f>COUNTIFS('Quality records'!$A$7:$A$560,$M12,'Quality records'!$C$7:$C$560,"&gt;="&amp;DATE(2019,1,1),'Quality records'!$C$7:$C$560,"&lt;"&amp;DATE(2020,1,1),'Quality records'!$E$7:$E$560,"Y")</x:f>
        <x:v>8</x:v>
      </x:c>
      <x:c r="F12" s="19" t="n">
        <x:f>COUNTIFS('Quality records'!$A$7:$A$560,$M12,'Quality records'!$C$7:$C$560,"&gt;="&amp;DATE(2020,1,1),'Quality records'!$C$7:$C$560,"&lt;"&amp;DATE(2021,1,1),'Quality records'!$E$7:$E$560,"Y")</x:f>
        <x:v>8</x:v>
      </x:c>
      <x:c r="G12" s="19" t="n">
        <x:f>COUNTIFS('Quality records'!$A$7:$A$560,$M12,'Quality records'!$C$7:$C$560,"&gt;="&amp;DATE(2021,1,1),'Quality records'!$C$7:$C$560,"&lt;"&amp;DATE(2022,1,1),'Quality records'!$E$7:$E$560,"Y")</x:f>
        <x:v>8</x:v>
      </x:c>
      <x:c r="H12" s="19" t="n">
        <x:f>COUNTIFS('Quality records'!$A$7:$A$560,$M12,'Quality records'!$C$7:$C$560,"&gt;="&amp;DATE(2022,1,1),'Quality records'!$C$7:$C$560,"&lt;"&amp;DATE(2023,1,1),'Quality records'!$E$7:$E$560,"Y")</x:f>
        <x:v>8</x:v>
      </x:c>
      <x:c r="I12" s="19" t="n">
        <x:f>COUNTIFS('Quality records'!$A$7:$A$560,$M12,'Quality records'!$C$7:$C$560,"&gt;="&amp;DATE(2023,1,1),'Quality records'!$C$7:$C$560,"&lt;"&amp;DATE(2024,1,1),'Quality records'!$E$7:$E$560,"Y")</x:f>
        <x:v>8</x:v>
      </x:c>
      <x:c r="J12" s="19" t="n">
        <x:f>COUNTIFS('Quality records'!$A$7:$A$560,$M12,'Quality records'!$C$7:$C$560,"&gt;="&amp;DATE(2024,1,1),'Quality records'!$C$7:$C$560,"&lt;"&amp;DATE(2025,1,1),'Quality records'!$E$7:$E$560,"Y")</x:f>
        <x:v>8</x:v>
      </x:c>
      <x:c r="K12" s="19" t="n">
        <x:f>COUNTIFS('Quality records'!$A$7:$A$560,$M12,'Quality records'!$C$7:$C$560,"&gt;="&amp;DATE(2025,1,1),'Quality records'!$C$7:$C$560,"&lt;"&amp;DATE(2026,1,1),'Quality records'!$E$7:$E$560,"Y")</x:f>
        <x:v>8</x:v>
      </x:c>
      <x:c r="L12" s="28" t="n">
        <x:f>COUNTIFS('Quality records'!$A$7:$A$560,$M12,'Quality records'!$C$7:$C$560,"&gt;="&amp;DATE(2026,1,1),'Quality records'!$C$7:$C$560,"&lt;"&amp;DATE(2026,10,1),'Quality records'!$E$7:$E$560,"Y")</x:f>
        <x:v>0</x:v>
      </x:c>
      <x:c r="M12" s="17" t="str">
        <x:v>TX0270080</x:v>
      </x:c>
      <x:c r="N12" s="18" t="d">
        <x:v>2021-01-29T00:00:00.000Z</x:v>
      </x:c>
      <x:c r="O12" s="3"/>
      <x:c r="P12" s="3"/>
    </x:row>
    <x:row r="13" ht="31" customHeight="1">
      <x:c r="A13" s="21" t="str">
        <x:v>South Council Creek 2</x:v>
      </x:c>
      <x:c r="B13" s="21" t="str">
        <x:v>Nonhealth</x:v>
      </x:c>
      <x:c r="C13" s="23" t="n">
        <x:f>COUNTIFS('Quality records'!$A$7:$A$560,$M13,'Quality records'!$C$7:$C$560,"&gt;="&amp;DATE(2017,1,1),'Quality records'!$C$7:$C$560,"&lt;"&amp;DATE(2018,1,1))-COUNTIFS('Quality records'!$A$7:$A$560,$M13,'Quality records'!$C$7:$C$560,"&gt;="&amp;DATE(2017,1,1),'Quality records'!$C$7:$C$560,"&lt;"&amp;DATE(2018,1,1),'Quality records'!$E$7:$E$560,"Y")</x:f>
        <x:v>4</x:v>
      </x:c>
      <x:c r="D13" s="23" t="n">
        <x:f>COUNTIFS('Quality records'!$A$7:$A$560,$M13,'Quality records'!$C$7:$C$560,"&gt;="&amp;DATE(2018,1,1),'Quality records'!$C$7:$C$560,"&lt;"&amp;DATE(2019,1,1))-COUNTIFS('Quality records'!$A$7:$A$560,$M13,'Quality records'!$C$7:$C$560,"&gt;="&amp;DATE(2018,1,1),'Quality records'!$C$7:$C$560,"&lt;"&amp;DATE(2019,1,1),'Quality records'!$E$7:$E$560,"Y")</x:f>
        <x:v>3</x:v>
      </x:c>
      <x:c r="E13" s="23" t="n">
        <x:f>COUNTIFS('Quality records'!$A$7:$A$560,$M13,'Quality records'!$C$7:$C$560,"&gt;="&amp;DATE(2019,1,1),'Quality records'!$C$7:$C$560,"&lt;"&amp;DATE(2020,1,1))-COUNTIFS('Quality records'!$A$7:$A$560,$M13,'Quality records'!$C$7:$C$560,"&gt;="&amp;DATE(2019,1,1),'Quality records'!$C$7:$C$560,"&lt;"&amp;DATE(2020,1,1),'Quality records'!$E$7:$E$560,"Y")</x:f>
        <x:v>0</x:v>
      </x:c>
      <x:c r="F13" s="23" t="n">
        <x:f>COUNTIFS('Quality records'!$A$7:$A$560,$M13,'Quality records'!$C$7:$C$560,"&gt;="&amp;DATE(2020,1,1),'Quality records'!$C$7:$C$560,"&lt;"&amp;DATE(2021,1,1))-COUNTIFS('Quality records'!$A$7:$A$560,$M13,'Quality records'!$C$7:$C$560,"&gt;="&amp;DATE(2020,1,1),'Quality records'!$C$7:$C$560,"&lt;"&amp;DATE(2021,1,1),'Quality records'!$E$7:$E$560,"Y")</x:f>
        <x:v>2</x:v>
      </x:c>
      <x:c r="G13" s="23" t="n">
        <x:f>COUNTIFS('Quality records'!$A$7:$A$560,$M13,'Quality records'!$C$7:$C$560,"&gt;="&amp;DATE(2021,1,1),'Quality records'!$C$7:$C$560,"&lt;"&amp;DATE(2022,1,1))-COUNTIFS('Quality records'!$A$7:$A$560,$M13,'Quality records'!$C$7:$C$560,"&gt;="&amp;DATE(2021,1,1),'Quality records'!$C$7:$C$560,"&lt;"&amp;DATE(2022,1,1),'Quality records'!$E$7:$E$560,"Y")</x:f>
        <x:v>0</x:v>
      </x:c>
      <x:c r="H13" s="23" t="n">
        <x:f>COUNTIFS('Quality records'!$A$7:$A$560,$M13,'Quality records'!$C$7:$C$560,"&gt;="&amp;DATE(2022,1,1),'Quality records'!$C$7:$C$560,"&lt;"&amp;DATE(2023,1,1))-COUNTIFS('Quality records'!$A$7:$A$560,$M13,'Quality records'!$C$7:$C$560,"&gt;="&amp;DATE(2022,1,1),'Quality records'!$C$7:$C$560,"&lt;"&amp;DATE(2023,1,1),'Quality records'!$E$7:$E$560,"Y")</x:f>
        <x:v>2</x:v>
      </x:c>
      <x:c r="I13" s="23" t="n">
        <x:f>COUNTIFS('Quality records'!$A$7:$A$560,$M13,'Quality records'!$C$7:$C$560,"&gt;="&amp;DATE(2023,1,1),'Quality records'!$C$7:$C$560,"&lt;"&amp;DATE(2024,1,1))-COUNTIFS('Quality records'!$A$7:$A$560,$M13,'Quality records'!$C$7:$C$560,"&gt;="&amp;DATE(2023,1,1),'Quality records'!$C$7:$C$560,"&lt;"&amp;DATE(2024,1,1),'Quality records'!$E$7:$E$560,"Y")</x:f>
        <x:v>1</x:v>
      </x:c>
      <x:c r="J13" s="23" t="n">
        <x:f>COUNTIFS('Quality records'!$A$7:$A$560,$M13,'Quality records'!$C$7:$C$560,"&gt;="&amp;DATE(2024,1,1),'Quality records'!$C$7:$C$560,"&lt;"&amp;DATE(2025,1,1))-COUNTIFS('Quality records'!$A$7:$A$560,$M13,'Quality records'!$C$7:$C$560,"&gt;="&amp;DATE(2024,1,1),'Quality records'!$C$7:$C$560,"&lt;"&amp;DATE(2025,1,1),'Quality records'!$E$7:$E$560,"Y")</x:f>
        <x:v>13</x:v>
      </x:c>
      <x:c r="K13" s="23" t="n">
        <x:f>COUNTIFS('Quality records'!$A$7:$A$560,$M13,'Quality records'!$C$7:$C$560,"&gt;="&amp;DATE(2025,1,1),'Quality records'!$C$7:$C$560,"&lt;"&amp;DATE(2026,1,1))-COUNTIFS('Quality records'!$A$7:$A$560,$M13,'Quality records'!$C$7:$C$560,"&gt;="&amp;DATE(2025,1,1),'Quality records'!$C$7:$C$560,"&lt;"&amp;DATE(2026,1,1),'Quality records'!$E$7:$E$560,"Y")</x:f>
        <x:v>0</x:v>
      </x:c>
      <x:c r="L13" s="28" t="n">
        <x:f>COUNTIFS('Quality records'!$A$7:$A$560,$M13,'Quality records'!$C$7:$C$560,"&gt;="&amp;DATE(2026,1,1),'Quality records'!$C$7:$C$560,"&lt;"&amp;DATE(2026,10,1))-COUNTIFS('Quality records'!$A$7:$A$560,$M13,'Quality records'!$C$7:$C$560,"&gt;="&amp;DATE(2026,1,1),'Quality records'!$C$7:$C$560,"&lt;"&amp;DATE(2026,10,1),'Quality records'!$E$7:$E$560,"Y")</x:f>
        <x:v>1</x:v>
      </x:c>
      <x:c r="M13" s="17" t="str">
        <x:v>TX0270080</x:v>
      </x:c>
      <x:c r="N13" s="18" t="d">
        <x:v>2021-01-29T00:00:00.000Z</x:v>
      </x:c>
      <x:c r="O13" s="3"/>
      <x:c r="P13" s="3"/>
    </x:row>
    <x:row r="14" ht="22" customHeight="1">
      <x:c r="A14" s="3"/>
      <x:c r="B14" s="3"/>
      <x:c r="C14" s="3"/>
      <x:c r="D14" s="3"/>
      <x:c r="E14" s="3"/>
      <x:c r="F14" s="3"/>
      <x:c r="G14" s="3"/>
      <x:c r="H14" s="3"/>
      <x:c r="I14" s="3"/>
      <x:c r="J14" s="3"/>
      <x:c r="K14" s="3"/>
      <x:c r="L14" s="3"/>
      <x:c r="M14" s="3"/>
      <x:c r="N14" s="3"/>
      <x:c r="O14" s="3"/>
      <x:c r="P14" s="3"/>
    </x:row>
    <x:row r="15" ht="22" customHeight="1">
      <x:c r="A15" s="3"/>
      <x:c r="B15" s="3"/>
      <x:c r="C15" s="3"/>
      <x:c r="D15" s="3"/>
      <x:c r="E15" s="3"/>
      <x:c r="F15" s="3"/>
      <x:c r="G15" s="3"/>
      <x:c r="H15" s="3"/>
      <x:c r="I15" s="3"/>
      <x:c r="J15" s="3"/>
      <x:c r="K15" s="3"/>
      <x:c r="L15" s="3"/>
      <x:c r="M15" s="3"/>
      <x:c r="N15" s="3"/>
      <x:c r="O15" s="3"/>
      <x:c r="P15" s="3"/>
    </x:row>
    <x:row r="16" ht="25" customHeight="1">
      <x:c r="A16" s="14" t="str">
        <x:v>A zero counts no newly starting record; it does not prove safe water or an ended violation.</x:v>
      </x:c>
      <x:c r="B16" s="14"/>
      <x:c r="C16" s="14"/>
      <x:c r="D16" s="14"/>
      <x:c r="E16" s="14"/>
      <x:c r="F16" s="14"/>
      <x:c r="G16" s="14"/>
      <x:c r="H16" s="14"/>
      <x:c r="I16" s="14"/>
      <x:c r="J16" s="14"/>
      <x:c r="K16" s="14"/>
      <x:c r="L16" s="14"/>
      <x:c r="M16" s="14"/>
      <x:c r="N16" s="14"/>
      <x:c r="O16" s="14"/>
      <x:c r="P16" s="14"/>
    </x:row>
    <x:row r="17" ht="22" customHeight="1">
      <x:c r="A17" s="3" t="str">
        <x:v>The two Council systems had eight health records each in 2025: quarterly gross-alpha and combined-radium noncompliance.</x:v>
      </x:c>
      <x:c r="B17" s="3"/>
      <x:c r="C17" s="3"/>
      <x:c r="D17" s="3"/>
      <x:c r="E17" s="3"/>
      <x:c r="F17" s="3"/>
      <x:c r="G17" s="3"/>
      <x:c r="H17" s="3"/>
      <x:c r="I17" s="3"/>
      <x:c r="J17" s="3"/>
      <x:c r="K17" s="3"/>
      <x:c r="L17" s="3"/>
      <x:c r="M17" s="3"/>
      <x:c r="N17" s="3"/>
      <x:c r="O17" s="3"/>
      <x:c r="P17" s="3"/>
    </x:row>
    <x:row r="18" ht="22" customHeight="1">
      <x:c r="A18" s="3" t="str">
        <x:v>Do not annualize 2026 or treat its lower values as evidence of a cure. Monitoring, reporting and notice records are a separate outcome.</x:v>
      </x:c>
      <x:c r="B18" s="3"/>
      <x:c r="C18" s="3"/>
      <x:c r="D18" s="3"/>
      <x:c r="E18" s="3"/>
      <x:c r="F18" s="3"/>
      <x:c r="G18" s="3"/>
      <x:c r="H18" s="3"/>
      <x:c r="I18" s="3"/>
      <x:c r="J18" s="3"/>
      <x:c r="K18" s="3"/>
      <x:c r="L18" s="3"/>
      <x:c r="M18" s="3"/>
      <x:c r="N18" s="3"/>
      <x:c r="O18" s="3"/>
      <x:c r="P18" s="3"/>
    </x:row>
    <x:row r="19" ht="22" customHeight="1">
      <x:c r="A19" s="3"/>
      <x:c r="B19" s="3"/>
      <x:c r="C19" s="3"/>
      <x:c r="D19" s="3"/>
      <x:c r="E19" s="3"/>
      <x:c r="F19" s="3"/>
      <x:c r="G19" s="3"/>
      <x:c r="H19" s="3"/>
      <x:c r="I19" s="3"/>
      <x:c r="J19" s="3"/>
      <x:c r="K19" s="3"/>
      <x:c r="L19" s="3"/>
      <x:c r="M19" s="3"/>
      <x:c r="N19" s="3"/>
      <x:c r="O19" s="3"/>
      <x:c r="P19" s="3"/>
    </x:row>
    <x:row r="20" ht="22" customHeight="1">
      <x:c r="A20" s="3"/>
      <x:c r="B20" s="3"/>
      <x:c r="C20" s="3"/>
      <x:c r="D20" s="3"/>
      <x:c r="E20" s="3"/>
      <x:c r="F20" s="3"/>
      <x:c r="G20" s="3"/>
      <x:c r="H20" s="3"/>
      <x:c r="I20" s="3"/>
      <x:c r="J20" s="3"/>
      <x:c r="K20" s="3"/>
      <x:c r="L20" s="3"/>
      <x:c r="M20" s="3"/>
      <x:c r="N20" s="3"/>
      <x:c r="O20" s="3"/>
      <x:c r="P20" s="3"/>
    </x:row>
    <x:row r="21" ht="25" customHeight="1">
      <x:c r="A21" s="14" t="str">
        <x:v>Machine-readable annual detail, with exact observation windows</x:v>
      </x:c>
      <x:c r="B21" s="14"/>
      <x:c r="C21" s="14"/>
      <x:c r="D21" s="14"/>
      <x:c r="E21" s="14"/>
      <x:c r="F21" s="14"/>
      <x:c r="G21" s="14"/>
      <x:c r="H21" s="14"/>
      <x:c r="I21" s="14"/>
      <x:c r="J21" s="14"/>
      <x:c r="K21" s="14"/>
      <x:c r="L21" s="14"/>
      <x:c r="M21" s="14"/>
      <x:c r="N21" s="14"/>
      <x:c r="O21" s="14"/>
      <x:c r="P21" s="14"/>
    </x:row>
    <x:row r="22" ht="38" customHeight="1">
      <x:c r="A22" s="10" t="str">
        <x:v>PWSID</x:v>
      </x:c>
      <x:c r="B22" s="10" t="str">
        <x:v>System</x:v>
      </x:c>
      <x:c r="C22" s="10" t="str">
        <x:v>Year</x:v>
      </x:c>
      <x:c r="D22" s="10" t="str">
        <x:v>Partial year?</x:v>
      </x:c>
      <x:c r="E22" s="10" t="str">
        <x:v>Total onsets</x:v>
      </x:c>
      <x:c r="F22" s="10" t="str">
        <x:v>Health onsets</x:v>
      </x:c>
      <x:c r="G22" s="10" t="str">
        <x:v>Nonhealth onsets</x:v>
      </x:c>
      <x:c r="H22" s="10" t="str">
        <x:v>M/R onsets</x:v>
      </x:c>
      <x:c r="I22" s="10" t="str">
        <x:v>Other nonhealth</x:v>
      </x:c>
      <x:c r="J22" s="10" t="str">
        <x:v>Health quarters</x:v>
      </x:c>
      <x:c r="K22" s="10" t="str">
        <x:v>Window start</x:v>
      </x:c>
      <x:c r="L22" s="10" t="str">
        <x:v>Window end excl.</x:v>
      </x:c>
      <x:c r="M22" s="10" t="str">
        <x:v>Days</x:v>
      </x:c>
      <x:c r="N22" s="10" t="str">
        <x:v>Closed</x:v>
      </x:c>
      <x:c r="O22" s="10" t="str"/>
      <x:c r="P22" s="10" t="str">
        <x:v>Source</x:v>
      </x:c>
    </x:row>
    <x:row r="23" ht="34" customHeight="1">
      <x:c r="A23" s="17" t="str">
        <x:v>TX1840134</x:v>
      </x:c>
      <x:c r="B23" s="17" t="str">
        <x:v>Treetop Estates</x:v>
      </x:c>
      <x:c r="C23" s="17" t="n">
        <x:v>2017</x:v>
      </x:c>
      <x:c r="D23" s="17" t="str">
        <x:v>No</x:v>
      </x:c>
      <x:c r="E23" s="17" t="n">
        <x:f>COUNTIFS('Quality records'!$A$7:$A$560,$A23,'Quality records'!$C$7:$C$560,"&gt;="&amp;$K23,'Quality records'!$C$7:$C$560,"&lt;"&amp;$L23)</x:f>
        <x:v>3</x:v>
      </x:c>
      <x:c r="F23" s="17" t="n">
        <x:f>COUNTIFS('Quality records'!$A$7:$A$560,$A23,'Quality records'!$C$7:$C$560,"&gt;="&amp;$K23,'Quality records'!$C$7:$C$560,"&lt;"&amp;$L23,'Quality records'!$E$7:$E$560,"Y")</x:f>
        <x:v>0</x:v>
      </x:c>
      <x:c r="G23" s="17" t="n">
        <x:f>E23-F23</x:f>
        <x:v>3</x:v>
      </x:c>
      <x:c r="H23" s="17" t="n">
        <x:v>2</x:v>
      </x:c>
      <x:c r="I23" s="17" t="n">
        <x:v>1</x:v>
      </x:c>
      <x:c r="J23" s="17" t="n">
        <x:v>0</x:v>
      </x:c>
      <x:c r="K23" s="18" t="d">
        <x:v>2017-01-01T00:00:00.000Z</x:v>
      </x:c>
      <x:c r="L23" s="18" t="d">
        <x:v>2018-01-01T00:00:00.000Z</x:v>
      </x:c>
      <x:c r="M23" s="17" t="n">
        <x:v>365</x:v>
      </x:c>
      <x:c r="N23" s="18" t="d">
        <x:v>2020-12-23T00:00:00.000Z</x:v>
      </x:c>
      <x:c r="O23" s="17" t="str"/>
      <x:c r="P23" s="17" t="str">
        <x:v>https://echo.epa.gov/files/echodownloads/SDWA_latest_downloads.zip</x:v>
      </x:c>
    </x:row>
    <x:row r="24" ht="34" customHeight="1">
      <x:c r="A24" s="17" t="str">
        <x:v>TX1840134</x:v>
      </x:c>
      <x:c r="B24" s="17" t="str">
        <x:v>Treetop Estates</x:v>
      </x:c>
      <x:c r="C24" s="17" t="n">
        <x:v>2018</x:v>
      </x:c>
      <x:c r="D24" s="17" t="str">
        <x:v>No</x:v>
      </x:c>
      <x:c r="E24" s="17" t="n">
        <x:f>COUNTIFS('Quality records'!$A$7:$A$560,$A24,'Quality records'!$C$7:$C$560,"&gt;="&amp;$K24,'Quality records'!$C$7:$C$560,"&lt;"&amp;$L24)</x:f>
        <x:v>4</x:v>
      </x:c>
      <x:c r="F24" s="17" t="n">
        <x:f>COUNTIFS('Quality records'!$A$7:$A$560,$A24,'Quality records'!$C$7:$C$560,"&gt;="&amp;$K24,'Quality records'!$C$7:$C$560,"&lt;"&amp;$L24,'Quality records'!$E$7:$E$560,"Y")</x:f>
        <x:v>0</x:v>
      </x:c>
      <x:c r="G24" s="17" t="n">
        <x:f>E24-F24</x:f>
        <x:v>4</x:v>
      </x:c>
      <x:c r="H24" s="17" t="n">
        <x:v>2</x:v>
      </x:c>
      <x:c r="I24" s="17" t="n">
        <x:v>2</x:v>
      </x:c>
      <x:c r="J24" s="17" t="n">
        <x:v>0</x:v>
      </x:c>
      <x:c r="K24" s="18" t="d">
        <x:v>2018-01-01T00:00:00.000Z</x:v>
      </x:c>
      <x:c r="L24" s="18" t="d">
        <x:v>2019-01-01T00:00:00.000Z</x:v>
      </x:c>
      <x:c r="M24" s="17" t="n">
        <x:v>365</x:v>
      </x:c>
      <x:c r="N24" s="18" t="d">
        <x:v>2020-12-23T00:00:00.000Z</x:v>
      </x:c>
      <x:c r="O24" s="17" t="str"/>
      <x:c r="P24" s="17" t="str">
        <x:v>https://echo.epa.gov/files/echodownloads/SDWA_latest_downloads.zip</x:v>
      </x:c>
    </x:row>
    <x:row r="25" ht="34" customHeight="1">
      <x:c r="A25" s="17" t="str">
        <x:v>TX1840134</x:v>
      </x:c>
      <x:c r="B25" s="17" t="str">
        <x:v>Treetop Estates</x:v>
      </x:c>
      <x:c r="C25" s="17" t="n">
        <x:v>2019</x:v>
      </x:c>
      <x:c r="D25" s="17" t="str">
        <x:v>No</x:v>
      </x:c>
      <x:c r="E25" s="17" t="n">
        <x:f>COUNTIFS('Quality records'!$A$7:$A$560,$A25,'Quality records'!$C$7:$C$560,"&gt;="&amp;$K25,'Quality records'!$C$7:$C$560,"&lt;"&amp;$L25)</x:f>
        <x:v>2</x:v>
      </x:c>
      <x:c r="F25" s="17" t="n">
        <x:f>COUNTIFS('Quality records'!$A$7:$A$560,$A25,'Quality records'!$C$7:$C$560,"&gt;="&amp;$K25,'Quality records'!$C$7:$C$560,"&lt;"&amp;$L25,'Quality records'!$E$7:$E$560,"Y")</x:f>
        <x:v>0</x:v>
      </x:c>
      <x:c r="G25" s="17" t="n">
        <x:f>E25-F25</x:f>
        <x:v>2</x:v>
      </x:c>
      <x:c r="H25" s="17" t="n">
        <x:v>2</x:v>
      </x:c>
      <x:c r="I25" s="17" t="n">
        <x:v>0</x:v>
      </x:c>
      <x:c r="J25" s="17" t="n">
        <x:v>0</x:v>
      </x:c>
      <x:c r="K25" s="18" t="d">
        <x:v>2019-01-01T00:00:00.000Z</x:v>
      </x:c>
      <x:c r="L25" s="18" t="d">
        <x:v>2020-01-01T00:00:00.000Z</x:v>
      </x:c>
      <x:c r="M25" s="17" t="n">
        <x:v>365</x:v>
      </x:c>
      <x:c r="N25" s="18" t="d">
        <x:v>2020-12-23T00:00:00.000Z</x:v>
      </x:c>
      <x:c r="O25" s="17" t="str"/>
      <x:c r="P25" s="17" t="str">
        <x:v>https://echo.epa.gov/files/echodownloads/SDWA_latest_downloads.zip</x:v>
      </x:c>
    </x:row>
    <x:row r="26" ht="34" customHeight="1">
      <x:c r="A26" s="17" t="str">
        <x:v>TX1840134</x:v>
      </x:c>
      <x:c r="B26" s="17" t="str">
        <x:v>Treetop Estates</x:v>
      </x:c>
      <x:c r="C26" s="17" t="n">
        <x:v>2020</x:v>
      </x:c>
      <x:c r="D26" s="17" t="str">
        <x:v>No</x:v>
      </x:c>
      <x:c r="E26" s="17" t="n">
        <x:f>COUNTIFS('Quality records'!$A$7:$A$560,$A26,'Quality records'!$C$7:$C$560,"&gt;="&amp;$K26,'Quality records'!$C$7:$C$560,"&lt;"&amp;$L26)</x:f>
        <x:v>5</x:v>
      </x:c>
      <x:c r="F26" s="17" t="n">
        <x:f>COUNTIFS('Quality records'!$A$7:$A$560,$A26,'Quality records'!$C$7:$C$560,"&gt;="&amp;$K26,'Quality records'!$C$7:$C$560,"&lt;"&amp;$L26,'Quality records'!$E$7:$E$560,"Y")</x:f>
        <x:v>0</x:v>
      </x:c>
      <x:c r="G26" s="17" t="n">
        <x:f>E26-F26</x:f>
        <x:v>5</x:v>
      </x:c>
      <x:c r="H26" s="17" t="n">
        <x:v>3</x:v>
      </x:c>
      <x:c r="I26" s="17" t="n">
        <x:v>2</x:v>
      </x:c>
      <x:c r="J26" s="17" t="n">
        <x:v>0</x:v>
      </x:c>
      <x:c r="K26" s="18" t="d">
        <x:v>2020-01-01T00:00:00.000Z</x:v>
      </x:c>
      <x:c r="L26" s="18" t="d">
        <x:v>2021-01-01T00:00:00.000Z</x:v>
      </x:c>
      <x:c r="M26" s="17" t="n">
        <x:v>366</x:v>
      </x:c>
      <x:c r="N26" s="18" t="d">
        <x:v>2020-12-23T00:00:00.000Z</x:v>
      </x:c>
      <x:c r="O26" s="17" t="str"/>
      <x:c r="P26" s="17" t="str">
        <x:v>https://echo.epa.gov/files/echodownloads/SDWA_latest_downloads.zip</x:v>
      </x:c>
    </x:row>
    <x:row r="27" ht="34" customHeight="1">
      <x:c r="A27" s="17" t="str">
        <x:v>TX1840134</x:v>
      </x:c>
      <x:c r="B27" s="17" t="str">
        <x:v>Treetop Estates</x:v>
      </x:c>
      <x:c r="C27" s="17" t="n">
        <x:v>2021</x:v>
      </x:c>
      <x:c r="D27" s="17" t="str">
        <x:v>No</x:v>
      </x:c>
      <x:c r="E27" s="17" t="n">
        <x:f>COUNTIFS('Quality records'!$A$7:$A$560,$A27,'Quality records'!$C$7:$C$560,"&gt;="&amp;$K27,'Quality records'!$C$7:$C$560,"&lt;"&amp;$L27)</x:f>
        <x:v>1</x:v>
      </x:c>
      <x:c r="F27" s="17" t="n">
        <x:f>COUNTIFS('Quality records'!$A$7:$A$560,$A27,'Quality records'!$C$7:$C$560,"&gt;="&amp;$K27,'Quality records'!$C$7:$C$560,"&lt;"&amp;$L27,'Quality records'!$E$7:$E$560,"Y")</x:f>
        <x:v>0</x:v>
      </x:c>
      <x:c r="G27" s="17" t="n">
        <x:f>E27-F27</x:f>
        <x:v>1</x:v>
      </x:c>
      <x:c r="H27" s="17" t="n">
        <x:v>1</x:v>
      </x:c>
      <x:c r="I27" s="17" t="n">
        <x:v>0</x:v>
      </x:c>
      <x:c r="J27" s="17" t="n">
        <x:v>0</x:v>
      </x:c>
      <x:c r="K27" s="18" t="d">
        <x:v>2021-01-01T00:00:00.000Z</x:v>
      </x:c>
      <x:c r="L27" s="18" t="d">
        <x:v>2022-01-01T00:00:00.000Z</x:v>
      </x:c>
      <x:c r="M27" s="17" t="n">
        <x:v>365</x:v>
      </x:c>
      <x:c r="N27" s="18" t="d">
        <x:v>2020-12-23T00:00:00.000Z</x:v>
      </x:c>
      <x:c r="O27" s="17" t="str"/>
      <x:c r="P27" s="17" t="str">
        <x:v>https://echo.epa.gov/files/echodownloads/SDWA_latest_downloads.zip</x:v>
      </x:c>
    </x:row>
    <x:row r="28" ht="34" customHeight="1">
      <x:c r="A28" s="17" t="str">
        <x:v>TX1840134</x:v>
      </x:c>
      <x:c r="B28" s="17" t="str">
        <x:v>Treetop Estates</x:v>
      </x:c>
      <x:c r="C28" s="17" t="n">
        <x:v>2022</x:v>
      </x:c>
      <x:c r="D28" s="17" t="str">
        <x:v>No</x:v>
      </x:c>
      <x:c r="E28" s="17" t="n">
        <x:f>COUNTIFS('Quality records'!$A$7:$A$560,$A28,'Quality records'!$C$7:$C$560,"&gt;="&amp;$K28,'Quality records'!$C$7:$C$560,"&lt;"&amp;$L28)</x:f>
        <x:v>0</x:v>
      </x:c>
      <x:c r="F28" s="17" t="n">
        <x:f>COUNTIFS('Quality records'!$A$7:$A$560,$A28,'Quality records'!$C$7:$C$560,"&gt;="&amp;$K28,'Quality records'!$C$7:$C$560,"&lt;"&amp;$L28,'Quality records'!$E$7:$E$560,"Y")</x:f>
        <x:v>0</x:v>
      </x:c>
      <x:c r="G28" s="17" t="n">
        <x:f>E28-F28</x:f>
        <x:v>0</x:v>
      </x:c>
      <x:c r="H28" s="17" t="n">
        <x:v>0</x:v>
      </x:c>
      <x:c r="I28" s="17" t="n">
        <x:v>0</x:v>
      </x:c>
      <x:c r="J28" s="17" t="n">
        <x:v>0</x:v>
      </x:c>
      <x:c r="K28" s="18" t="d">
        <x:v>2022-01-01T00:00:00.000Z</x:v>
      </x:c>
      <x:c r="L28" s="18" t="d">
        <x:v>2023-01-01T00:00:00.000Z</x:v>
      </x:c>
      <x:c r="M28" s="17" t="n">
        <x:v>365</x:v>
      </x:c>
      <x:c r="N28" s="18" t="d">
        <x:v>2020-12-23T00:00:00.000Z</x:v>
      </x:c>
      <x:c r="O28" s="17" t="str"/>
      <x:c r="P28" s="17" t="str">
        <x:v>https://echo.epa.gov/files/echodownloads/SDWA_latest_downloads.zip</x:v>
      </x:c>
    </x:row>
    <x:row r="29" ht="34" customHeight="1">
      <x:c r="A29" s="17" t="str">
        <x:v>TX1840134</x:v>
      </x:c>
      <x:c r="B29" s="17" t="str">
        <x:v>Treetop Estates</x:v>
      </x:c>
      <x:c r="C29" s="17" t="n">
        <x:v>2023</x:v>
      </x:c>
      <x:c r="D29" s="17" t="str">
        <x:v>No</x:v>
      </x:c>
      <x:c r="E29" s="17" t="n">
        <x:f>COUNTIFS('Quality records'!$A$7:$A$560,$A29,'Quality records'!$C$7:$C$560,"&gt;="&amp;$K29,'Quality records'!$C$7:$C$560,"&lt;"&amp;$L29)</x:f>
        <x:v>0</x:v>
      </x:c>
      <x:c r="F29" s="17" t="n">
        <x:f>COUNTIFS('Quality records'!$A$7:$A$560,$A29,'Quality records'!$C$7:$C$560,"&gt;="&amp;$K29,'Quality records'!$C$7:$C$560,"&lt;"&amp;$L29,'Quality records'!$E$7:$E$560,"Y")</x:f>
        <x:v>0</x:v>
      </x:c>
      <x:c r="G29" s="17" t="n">
        <x:f>E29-F29</x:f>
        <x:v>0</x:v>
      </x:c>
      <x:c r="H29" s="17" t="n">
        <x:v>0</x:v>
      </x:c>
      <x:c r="I29" s="17" t="n">
        <x:v>0</x:v>
      </x:c>
      <x:c r="J29" s="17" t="n">
        <x:v>0</x:v>
      </x:c>
      <x:c r="K29" s="18" t="d">
        <x:v>2023-01-01T00:00:00.000Z</x:v>
      </x:c>
      <x:c r="L29" s="18" t="d">
        <x:v>2024-01-01T00:00:00.000Z</x:v>
      </x:c>
      <x:c r="M29" s="17" t="n">
        <x:v>365</x:v>
      </x:c>
      <x:c r="N29" s="18" t="d">
        <x:v>2020-12-23T00:00:00.000Z</x:v>
      </x:c>
      <x:c r="O29" s="17" t="str"/>
      <x:c r="P29" s="17" t="str">
        <x:v>https://echo.epa.gov/files/echodownloads/SDWA_latest_downloads.zip</x:v>
      </x:c>
    </x:row>
    <x:row r="30" ht="34" customHeight="1">
      <x:c r="A30" s="17" t="str">
        <x:v>TX1840134</x:v>
      </x:c>
      <x:c r="B30" s="17" t="str">
        <x:v>Treetop Estates</x:v>
      </x:c>
      <x:c r="C30" s="17" t="n">
        <x:v>2024</x:v>
      </x:c>
      <x:c r="D30" s="17" t="str">
        <x:v>No</x:v>
      </x:c>
      <x:c r="E30" s="17" t="n">
        <x:f>COUNTIFS('Quality records'!$A$7:$A$560,$A30,'Quality records'!$C$7:$C$560,"&gt;="&amp;$K30,'Quality records'!$C$7:$C$560,"&lt;"&amp;$L30)</x:f>
        <x:v>1</x:v>
      </x:c>
      <x:c r="F30" s="17" t="n">
        <x:f>COUNTIFS('Quality records'!$A$7:$A$560,$A30,'Quality records'!$C$7:$C$560,"&gt;="&amp;$K30,'Quality records'!$C$7:$C$560,"&lt;"&amp;$L30,'Quality records'!$E$7:$E$560,"Y")</x:f>
        <x:v>0</x:v>
      </x:c>
      <x:c r="G30" s="17" t="n">
        <x:f>E30-F30</x:f>
        <x:v>1</x:v>
      </x:c>
      <x:c r="H30" s="17" t="n">
        <x:v>0</x:v>
      </x:c>
      <x:c r="I30" s="17" t="n">
        <x:v>1</x:v>
      </x:c>
      <x:c r="J30" s="17" t="n">
        <x:v>0</x:v>
      </x:c>
      <x:c r="K30" s="18" t="d">
        <x:v>2024-01-01T00:00:00.000Z</x:v>
      </x:c>
      <x:c r="L30" s="18" t="d">
        <x:v>2025-01-01T00:00:00.000Z</x:v>
      </x:c>
      <x:c r="M30" s="17" t="n">
        <x:v>366</x:v>
      </x:c>
      <x:c r="N30" s="18" t="d">
        <x:v>2020-12-23T00:00:00.000Z</x:v>
      </x:c>
      <x:c r="O30" s="17" t="str"/>
      <x:c r="P30" s="17" t="str">
        <x:v>https://echo.epa.gov/files/echodownloads/SDWA_latest_downloads.zip</x:v>
      </x:c>
    </x:row>
    <x:row r="31" ht="34" customHeight="1">
      <x:c r="A31" s="17" t="str">
        <x:v>TX1840134</x:v>
      </x:c>
      <x:c r="B31" s="17" t="str">
        <x:v>Treetop Estates</x:v>
      </x:c>
      <x:c r="C31" s="17" t="n">
        <x:v>2025</x:v>
      </x:c>
      <x:c r="D31" s="17" t="str">
        <x:v>No</x:v>
      </x:c>
      <x:c r="E31" s="17" t="n">
        <x:f>COUNTIFS('Quality records'!$A$7:$A$560,$A31,'Quality records'!$C$7:$C$560,"&gt;="&amp;$K31,'Quality records'!$C$7:$C$560,"&lt;"&amp;$L31)</x:f>
        <x:v>0</x:v>
      </x:c>
      <x:c r="F31" s="17" t="n">
        <x:f>COUNTIFS('Quality records'!$A$7:$A$560,$A31,'Quality records'!$C$7:$C$560,"&gt;="&amp;$K31,'Quality records'!$C$7:$C$560,"&lt;"&amp;$L31,'Quality records'!$E$7:$E$560,"Y")</x:f>
        <x:v>0</x:v>
      </x:c>
      <x:c r="G31" s="17" t="n">
        <x:f>E31-F31</x:f>
        <x:v>0</x:v>
      </x:c>
      <x:c r="H31" s="17" t="n">
        <x:v>0</x:v>
      </x:c>
      <x:c r="I31" s="17" t="n">
        <x:v>0</x:v>
      </x:c>
      <x:c r="J31" s="17" t="n">
        <x:v>0</x:v>
      </x:c>
      <x:c r="K31" s="18" t="d">
        <x:v>2025-01-01T00:00:00.000Z</x:v>
      </x:c>
      <x:c r="L31" s="18" t="d">
        <x:v>2026-01-01T00:00:00.000Z</x:v>
      </x:c>
      <x:c r="M31" s="17" t="n">
        <x:v>365</x:v>
      </x:c>
      <x:c r="N31" s="18" t="d">
        <x:v>2020-12-23T00:00:00.000Z</x:v>
      </x:c>
      <x:c r="O31" s="17" t="str"/>
      <x:c r="P31" s="17" t="str">
        <x:v>https://echo.epa.gov/files/echodownloads/SDWA_latest_downloads.zip</x:v>
      </x:c>
    </x:row>
    <x:row r="32" ht="34" customHeight="1">
      <x:c r="A32" s="17" t="str">
        <x:v>TX1840134</x:v>
      </x:c>
      <x:c r="B32" s="17" t="str">
        <x:v>Treetop Estates</x:v>
      </x:c>
      <x:c r="C32" s="17" t="n">
        <x:v>2026</x:v>
      </x:c>
      <x:c r="D32" s="17" t="str">
        <x:v>Yes: Q1–Q3</x:v>
      </x:c>
      <x:c r="E32" s="17" t="n">
        <x:f>COUNTIFS('Quality records'!$A$7:$A$560,$A32,'Quality records'!$C$7:$C$560,"&gt;="&amp;$K32,'Quality records'!$C$7:$C$560,"&lt;"&amp;$L32)</x:f>
        <x:v>0</x:v>
      </x:c>
      <x:c r="F32" s="17" t="n">
        <x:f>COUNTIFS('Quality records'!$A$7:$A$560,$A32,'Quality records'!$C$7:$C$560,"&gt;="&amp;$K32,'Quality records'!$C$7:$C$560,"&lt;"&amp;$L32,'Quality records'!$E$7:$E$560,"Y")</x:f>
        <x:v>0</x:v>
      </x:c>
      <x:c r="G32" s="17" t="n">
        <x:f>E32-F32</x:f>
        <x:v>0</x:v>
      </x:c>
      <x:c r="H32" s="17" t="n">
        <x:v>0</x:v>
      </x:c>
      <x:c r="I32" s="17" t="n">
        <x:v>0</x:v>
      </x:c>
      <x:c r="J32" s="17" t="n">
        <x:v>0</x:v>
      </x:c>
      <x:c r="K32" s="18" t="d">
        <x:v>2026-01-01T00:00:00.000Z</x:v>
      </x:c>
      <x:c r="L32" s="18" t="d">
        <x:v>2026-10-01T00:00:00.000Z</x:v>
      </x:c>
      <x:c r="M32" s="17" t="n">
        <x:v>273</x:v>
      </x:c>
      <x:c r="N32" s="18" t="d">
        <x:v>2020-12-23T00:00:00.000Z</x:v>
      </x:c>
      <x:c r="O32" s="17" t="str"/>
      <x:c r="P32" s="17" t="str">
        <x:v>https://echo.epa.gov/files/echodownloads/SDWA_latest_downloads.zip</x:v>
      </x:c>
    </x:row>
    <x:row r="33" ht="34" customHeight="1">
      <x:c r="A33" s="17" t="str">
        <x:v>TX1080221</x:v>
      </x:c>
      <x:c r="B33" s="17" t="str">
        <x:v>Quiet Village II</x:v>
      </x:c>
      <x:c r="C33" s="17" t="n">
        <x:v>2017</x:v>
      </x:c>
      <x:c r="D33" s="17" t="str">
        <x:v>No</x:v>
      </x:c>
      <x:c r="E33" s="17" t="n">
        <x:f>COUNTIFS('Quality records'!$A$7:$A$560,$A33,'Quality records'!$C$7:$C$560,"&gt;="&amp;$K33,'Quality records'!$C$7:$C$560,"&lt;"&amp;$L33)</x:f>
        <x:v>3</x:v>
      </x:c>
      <x:c r="F33" s="17" t="n">
        <x:f>COUNTIFS('Quality records'!$A$7:$A$560,$A33,'Quality records'!$C$7:$C$560,"&gt;="&amp;$K33,'Quality records'!$C$7:$C$560,"&lt;"&amp;$L33,'Quality records'!$E$7:$E$560,"Y")</x:f>
        <x:v>0</x:v>
      </x:c>
      <x:c r="G33" s="17" t="n">
        <x:f>E33-F33</x:f>
        <x:v>3</x:v>
      </x:c>
      <x:c r="H33" s="17" t="n">
        <x:v>2</x:v>
      </x:c>
      <x:c r="I33" s="17" t="n">
        <x:v>1</x:v>
      </x:c>
      <x:c r="J33" s="17" t="n">
        <x:v>0</x:v>
      </x:c>
      <x:c r="K33" s="18" t="d">
        <x:v>2017-01-01T00:00:00.000Z</x:v>
      </x:c>
      <x:c r="L33" s="18" t="d">
        <x:v>2018-01-01T00:00:00.000Z</x:v>
      </x:c>
      <x:c r="M33" s="17" t="n">
        <x:v>365</x:v>
      </x:c>
      <x:c r="N33" s="18" t="d">
        <x:v>2021-09-09T00:00:00.000Z</x:v>
      </x:c>
      <x:c r="O33" s="17" t="str"/>
      <x:c r="P33" s="17" t="str">
        <x:v>https://echo.epa.gov/files/echodownloads/SDWA_latest_downloads.zip</x:v>
      </x:c>
    </x:row>
    <x:row r="34" ht="34" customHeight="1">
      <x:c r="A34" s="17" t="str">
        <x:v>TX1080221</x:v>
      </x:c>
      <x:c r="B34" s="17" t="str">
        <x:v>Quiet Village II</x:v>
      </x:c>
      <x:c r="C34" s="17" t="n">
        <x:v>2018</x:v>
      </x:c>
      <x:c r="D34" s="17" t="str">
        <x:v>No</x:v>
      </x:c>
      <x:c r="E34" s="17" t="n">
        <x:f>COUNTIFS('Quality records'!$A$7:$A$560,$A34,'Quality records'!$C$7:$C$560,"&gt;="&amp;$K34,'Quality records'!$C$7:$C$560,"&lt;"&amp;$L34)</x:f>
        <x:v>4</x:v>
      </x:c>
      <x:c r="F34" s="17" t="n">
        <x:f>COUNTIFS('Quality records'!$A$7:$A$560,$A34,'Quality records'!$C$7:$C$560,"&gt;="&amp;$K34,'Quality records'!$C$7:$C$560,"&lt;"&amp;$L34,'Quality records'!$E$7:$E$560,"Y")</x:f>
        <x:v>0</x:v>
      </x:c>
      <x:c r="G34" s="17" t="n">
        <x:f>E34-F34</x:f>
        <x:v>4</x:v>
      </x:c>
      <x:c r="H34" s="17" t="n">
        <x:v>3</x:v>
      </x:c>
      <x:c r="I34" s="17" t="n">
        <x:v>1</x:v>
      </x:c>
      <x:c r="J34" s="17" t="n">
        <x:v>0</x:v>
      </x:c>
      <x:c r="K34" s="18" t="d">
        <x:v>2018-01-01T00:00:00.000Z</x:v>
      </x:c>
      <x:c r="L34" s="18" t="d">
        <x:v>2019-01-01T00:00:00.000Z</x:v>
      </x:c>
      <x:c r="M34" s="17" t="n">
        <x:v>365</x:v>
      </x:c>
      <x:c r="N34" s="18" t="d">
        <x:v>2021-09-09T00:00:00.000Z</x:v>
      </x:c>
      <x:c r="O34" s="17" t="str"/>
      <x:c r="P34" s="17" t="str">
        <x:v>https://echo.epa.gov/files/echodownloads/SDWA_latest_downloads.zip</x:v>
      </x:c>
    </x:row>
    <x:row r="35" ht="34" customHeight="1">
      <x:c r="A35" s="17" t="str">
        <x:v>TX1080221</x:v>
      </x:c>
      <x:c r="B35" s="17" t="str">
        <x:v>Quiet Village II</x:v>
      </x:c>
      <x:c r="C35" s="17" t="n">
        <x:v>2019</x:v>
      </x:c>
      <x:c r="D35" s="17" t="str">
        <x:v>No</x:v>
      </x:c>
      <x:c r="E35" s="17" t="n">
        <x:f>COUNTIFS('Quality records'!$A$7:$A$560,$A35,'Quality records'!$C$7:$C$560,"&gt;="&amp;$K35,'Quality records'!$C$7:$C$560,"&lt;"&amp;$L35)</x:f>
        <x:v>16</x:v>
      </x:c>
      <x:c r="F35" s="17" t="n">
        <x:f>COUNTIFS('Quality records'!$A$7:$A$560,$A35,'Quality records'!$C$7:$C$560,"&gt;="&amp;$K35,'Quality records'!$C$7:$C$560,"&lt;"&amp;$L35,'Quality records'!$E$7:$E$560,"Y")</x:f>
        <x:v>0</x:v>
      </x:c>
      <x:c r="G35" s="17" t="n">
        <x:f>E35-F35</x:f>
        <x:v>16</x:v>
      </x:c>
      <x:c r="H35" s="17" t="n">
        <x:v>13</x:v>
      </x:c>
      <x:c r="I35" s="17" t="n">
        <x:v>3</x:v>
      </x:c>
      <x:c r="J35" s="17" t="n">
        <x:v>0</x:v>
      </x:c>
      <x:c r="K35" s="18" t="d">
        <x:v>2019-01-01T00:00:00.000Z</x:v>
      </x:c>
      <x:c r="L35" s="18" t="d">
        <x:v>2020-01-01T00:00:00.000Z</x:v>
      </x:c>
      <x:c r="M35" s="17" t="n">
        <x:v>365</x:v>
      </x:c>
      <x:c r="N35" s="18" t="d">
        <x:v>2021-09-09T00:00:00.000Z</x:v>
      </x:c>
      <x:c r="O35" s="17" t="str"/>
      <x:c r="P35" s="17" t="str">
        <x:v>https://echo.epa.gov/files/echodownloads/SDWA_latest_downloads.zip</x:v>
      </x:c>
    </x:row>
    <x:row r="36" ht="34" customHeight="1">
      <x:c r="A36" s="17" t="str">
        <x:v>TX1080221</x:v>
      </x:c>
      <x:c r="B36" s="17" t="str">
        <x:v>Quiet Village II</x:v>
      </x:c>
      <x:c r="C36" s="17" t="n">
        <x:v>2020</x:v>
      </x:c>
      <x:c r="D36" s="17" t="str">
        <x:v>No</x:v>
      </x:c>
      <x:c r="E36" s="17" t="n">
        <x:f>COUNTIFS('Quality records'!$A$7:$A$560,$A36,'Quality records'!$C$7:$C$560,"&gt;="&amp;$K36,'Quality records'!$C$7:$C$560,"&lt;"&amp;$L36)</x:f>
        <x:v>16</x:v>
      </x:c>
      <x:c r="F36" s="17" t="n">
        <x:f>COUNTIFS('Quality records'!$A$7:$A$560,$A36,'Quality records'!$C$7:$C$560,"&gt;="&amp;$K36,'Quality records'!$C$7:$C$560,"&lt;"&amp;$L36,'Quality records'!$E$7:$E$560,"Y")</x:f>
        <x:v>0</x:v>
      </x:c>
      <x:c r="G36" s="17" t="n">
        <x:f>E36-F36</x:f>
        <x:v>16</x:v>
      </x:c>
      <x:c r="H36" s="17" t="n">
        <x:v>5</x:v>
      </x:c>
      <x:c r="I36" s="17" t="n">
        <x:v>11</x:v>
      </x:c>
      <x:c r="J36" s="17" t="n">
        <x:v>0</x:v>
      </x:c>
      <x:c r="K36" s="18" t="d">
        <x:v>2020-01-01T00:00:00.000Z</x:v>
      </x:c>
      <x:c r="L36" s="18" t="d">
        <x:v>2021-01-01T00:00:00.000Z</x:v>
      </x:c>
      <x:c r="M36" s="17" t="n">
        <x:v>366</x:v>
      </x:c>
      <x:c r="N36" s="18" t="d">
        <x:v>2021-09-09T00:00:00.000Z</x:v>
      </x:c>
      <x:c r="O36" s="17" t="str"/>
      <x:c r="P36" s="17" t="str">
        <x:v>https://echo.epa.gov/files/echodownloads/SDWA_latest_downloads.zip</x:v>
      </x:c>
    </x:row>
    <x:row r="37" ht="34" customHeight="1">
      <x:c r="A37" s="17" t="str">
        <x:v>TX1080221</x:v>
      </x:c>
      <x:c r="B37" s="17" t="str">
        <x:v>Quiet Village II</x:v>
      </x:c>
      <x:c r="C37" s="17" t="n">
        <x:v>2021</x:v>
      </x:c>
      <x:c r="D37" s="17" t="str">
        <x:v>No</x:v>
      </x:c>
      <x:c r="E37" s="17" t="n">
        <x:f>COUNTIFS('Quality records'!$A$7:$A$560,$A37,'Quality records'!$C$7:$C$560,"&gt;="&amp;$K37,'Quality records'!$C$7:$C$560,"&lt;"&amp;$L37)</x:f>
        <x:v>12</x:v>
      </x:c>
      <x:c r="F37" s="17" t="n">
        <x:f>COUNTIFS('Quality records'!$A$7:$A$560,$A37,'Quality records'!$C$7:$C$560,"&gt;="&amp;$K37,'Quality records'!$C$7:$C$560,"&lt;"&amp;$L37,'Quality records'!$E$7:$E$560,"Y")</x:f>
        <x:v>0</x:v>
      </x:c>
      <x:c r="G37" s="17" t="n">
        <x:f>E37-F37</x:f>
        <x:v>12</x:v>
      </x:c>
      <x:c r="H37" s="17" t="n">
        <x:v>3</x:v>
      </x:c>
      <x:c r="I37" s="17" t="n">
        <x:v>9</x:v>
      </x:c>
      <x:c r="J37" s="17" t="n">
        <x:v>0</x:v>
      </x:c>
      <x:c r="K37" s="18" t="d">
        <x:v>2021-01-01T00:00:00.000Z</x:v>
      </x:c>
      <x:c r="L37" s="18" t="d">
        <x:v>2022-01-01T00:00:00.000Z</x:v>
      </x:c>
      <x:c r="M37" s="17" t="n">
        <x:v>365</x:v>
      </x:c>
      <x:c r="N37" s="18" t="d">
        <x:v>2021-09-09T00:00:00.000Z</x:v>
      </x:c>
      <x:c r="O37" s="17" t="str"/>
      <x:c r="P37" s="17" t="str">
        <x:v>https://echo.epa.gov/files/echodownloads/SDWA_latest_downloads.zip</x:v>
      </x:c>
    </x:row>
    <x:row r="38" ht="34" customHeight="1">
      <x:c r="A38" s="17" t="str">
        <x:v>TX1080221</x:v>
      </x:c>
      <x:c r="B38" s="17" t="str">
        <x:v>Quiet Village II</x:v>
      </x:c>
      <x:c r="C38" s="17" t="n">
        <x:v>2022</x:v>
      </x:c>
      <x:c r="D38" s="17" t="str">
        <x:v>No</x:v>
      </x:c>
      <x:c r="E38" s="17" t="n">
        <x:f>COUNTIFS('Quality records'!$A$7:$A$560,$A38,'Quality records'!$C$7:$C$560,"&gt;="&amp;$K38,'Quality records'!$C$7:$C$560,"&lt;"&amp;$L38)</x:f>
        <x:v>2</x:v>
      </x:c>
      <x:c r="F38" s="17" t="n">
        <x:f>COUNTIFS('Quality records'!$A$7:$A$560,$A38,'Quality records'!$C$7:$C$560,"&gt;="&amp;$K38,'Quality records'!$C$7:$C$560,"&lt;"&amp;$L38,'Quality records'!$E$7:$E$560,"Y")</x:f>
        <x:v>0</x:v>
      </x:c>
      <x:c r="G38" s="17" t="n">
        <x:f>E38-F38</x:f>
        <x:v>2</x:v>
      </x:c>
      <x:c r="H38" s="17" t="n">
        <x:v>1</x:v>
      </x:c>
      <x:c r="I38" s="17" t="n">
        <x:v>1</x:v>
      </x:c>
      <x:c r="J38" s="17" t="n">
        <x:v>0</x:v>
      </x:c>
      <x:c r="K38" s="18" t="d">
        <x:v>2022-01-01T00:00:00.000Z</x:v>
      </x:c>
      <x:c r="L38" s="18" t="d">
        <x:v>2023-01-01T00:00:00.000Z</x:v>
      </x:c>
      <x:c r="M38" s="17" t="n">
        <x:v>365</x:v>
      </x:c>
      <x:c r="N38" s="18" t="d">
        <x:v>2021-09-09T00:00:00.000Z</x:v>
      </x:c>
      <x:c r="O38" s="17" t="str"/>
      <x:c r="P38" s="17" t="str">
        <x:v>https://echo.epa.gov/files/echodownloads/SDWA_latest_downloads.zip</x:v>
      </x:c>
    </x:row>
    <x:row r="39" ht="34" customHeight="1">
      <x:c r="A39" s="17" t="str">
        <x:v>TX1080221</x:v>
      </x:c>
      <x:c r="B39" s="17" t="str">
        <x:v>Quiet Village II</x:v>
      </x:c>
      <x:c r="C39" s="17" t="n">
        <x:v>2023</x:v>
      </x:c>
      <x:c r="D39" s="17" t="str">
        <x:v>No</x:v>
      </x:c>
      <x:c r="E39" s="17" t="n">
        <x:f>COUNTIFS('Quality records'!$A$7:$A$560,$A39,'Quality records'!$C$7:$C$560,"&gt;="&amp;$K39,'Quality records'!$C$7:$C$560,"&lt;"&amp;$L39)</x:f>
        <x:v>0</x:v>
      </x:c>
      <x:c r="F39" s="17" t="n">
        <x:f>COUNTIFS('Quality records'!$A$7:$A$560,$A39,'Quality records'!$C$7:$C$560,"&gt;="&amp;$K39,'Quality records'!$C$7:$C$560,"&lt;"&amp;$L39,'Quality records'!$E$7:$E$560,"Y")</x:f>
        <x:v>0</x:v>
      </x:c>
      <x:c r="G39" s="17" t="n">
        <x:f>E39-F39</x:f>
        <x:v>0</x:v>
      </x:c>
      <x:c r="H39" s="17" t="n">
        <x:v>0</x:v>
      </x:c>
      <x:c r="I39" s="17" t="n">
        <x:v>0</x:v>
      </x:c>
      <x:c r="J39" s="17" t="n">
        <x:v>0</x:v>
      </x:c>
      <x:c r="K39" s="18" t="d">
        <x:v>2023-01-01T00:00:00.000Z</x:v>
      </x:c>
      <x:c r="L39" s="18" t="d">
        <x:v>2024-01-01T00:00:00.000Z</x:v>
      </x:c>
      <x:c r="M39" s="17" t="n">
        <x:v>365</x:v>
      </x:c>
      <x:c r="N39" s="18" t="d">
        <x:v>2021-09-09T00:00:00.000Z</x:v>
      </x:c>
      <x:c r="O39" s="17" t="str"/>
      <x:c r="P39" s="17" t="str">
        <x:v>https://echo.epa.gov/files/echodownloads/SDWA_latest_downloads.zip</x:v>
      </x:c>
    </x:row>
    <x:row r="40" ht="34" customHeight="1">
      <x:c r="A40" s="17" t="str">
        <x:v>TX1080221</x:v>
      </x:c>
      <x:c r="B40" s="17" t="str">
        <x:v>Quiet Village II</x:v>
      </x:c>
      <x:c r="C40" s="17" t="n">
        <x:v>2024</x:v>
      </x:c>
      <x:c r="D40" s="17" t="str">
        <x:v>No</x:v>
      </x:c>
      <x:c r="E40" s="17" t="n">
        <x:f>COUNTIFS('Quality records'!$A$7:$A$560,$A40,'Quality records'!$C$7:$C$560,"&gt;="&amp;$K40,'Quality records'!$C$7:$C$560,"&lt;"&amp;$L40)</x:f>
        <x:v>2</x:v>
      </x:c>
      <x:c r="F40" s="17" t="n">
        <x:f>COUNTIFS('Quality records'!$A$7:$A$560,$A40,'Quality records'!$C$7:$C$560,"&gt;="&amp;$K40,'Quality records'!$C$7:$C$560,"&lt;"&amp;$L40,'Quality records'!$E$7:$E$560,"Y")</x:f>
        <x:v>0</x:v>
      </x:c>
      <x:c r="G40" s="17" t="n">
        <x:f>E40-F40</x:f>
        <x:v>2</x:v>
      </x:c>
      <x:c r="H40" s="17" t="n">
        <x:v>1</x:v>
      </x:c>
      <x:c r="I40" s="17" t="n">
        <x:v>1</x:v>
      </x:c>
      <x:c r="J40" s="17" t="n">
        <x:v>0</x:v>
      </x:c>
      <x:c r="K40" s="18" t="d">
        <x:v>2024-01-01T00:00:00.000Z</x:v>
      </x:c>
      <x:c r="L40" s="18" t="d">
        <x:v>2025-01-01T00:00:00.000Z</x:v>
      </x:c>
      <x:c r="M40" s="17" t="n">
        <x:v>366</x:v>
      </x:c>
      <x:c r="N40" s="18" t="d">
        <x:v>2021-09-09T00:00:00.000Z</x:v>
      </x:c>
      <x:c r="O40" s="17" t="str"/>
      <x:c r="P40" s="17" t="str">
        <x:v>https://echo.epa.gov/files/echodownloads/SDWA_latest_downloads.zip</x:v>
      </x:c>
    </x:row>
    <x:row r="41" ht="34" customHeight="1">
      <x:c r="A41" s="17" t="str">
        <x:v>TX1080221</x:v>
      </x:c>
      <x:c r="B41" s="17" t="str">
        <x:v>Quiet Village II</x:v>
      </x:c>
      <x:c r="C41" s="17" t="n">
        <x:v>2025</x:v>
      </x:c>
      <x:c r="D41" s="17" t="str">
        <x:v>No</x:v>
      </x:c>
      <x:c r="E41" s="17" t="n">
        <x:f>COUNTIFS('Quality records'!$A$7:$A$560,$A41,'Quality records'!$C$7:$C$560,"&gt;="&amp;$K41,'Quality records'!$C$7:$C$560,"&lt;"&amp;$L41)</x:f>
        <x:v>0</x:v>
      </x:c>
      <x:c r="F41" s="17" t="n">
        <x:f>COUNTIFS('Quality records'!$A$7:$A$560,$A41,'Quality records'!$C$7:$C$560,"&gt;="&amp;$K41,'Quality records'!$C$7:$C$560,"&lt;"&amp;$L41,'Quality records'!$E$7:$E$560,"Y")</x:f>
        <x:v>0</x:v>
      </x:c>
      <x:c r="G41" s="17" t="n">
        <x:f>E41-F41</x:f>
        <x:v>0</x:v>
      </x:c>
      <x:c r="H41" s="17" t="n">
        <x:v>0</x:v>
      </x:c>
      <x:c r="I41" s="17" t="n">
        <x:v>0</x:v>
      </x:c>
      <x:c r="J41" s="17" t="n">
        <x:v>0</x:v>
      </x:c>
      <x:c r="K41" s="18" t="d">
        <x:v>2025-01-01T00:00:00.000Z</x:v>
      </x:c>
      <x:c r="L41" s="18" t="d">
        <x:v>2026-01-01T00:00:00.000Z</x:v>
      </x:c>
      <x:c r="M41" s="17" t="n">
        <x:v>365</x:v>
      </x:c>
      <x:c r="N41" s="18" t="d">
        <x:v>2021-09-09T00:00:00.000Z</x:v>
      </x:c>
      <x:c r="O41" s="17" t="str"/>
      <x:c r="P41" s="17" t="str">
        <x:v>https://echo.epa.gov/files/echodownloads/SDWA_latest_downloads.zip</x:v>
      </x:c>
    </x:row>
    <x:row r="42" ht="34" customHeight="1">
      <x:c r="A42" s="17" t="str">
        <x:v>TX1080221</x:v>
      </x:c>
      <x:c r="B42" s="17" t="str">
        <x:v>Quiet Village II</x:v>
      </x:c>
      <x:c r="C42" s="17" t="n">
        <x:v>2026</x:v>
      </x:c>
      <x:c r="D42" s="17" t="str">
        <x:v>Yes: Q1–Q3</x:v>
      </x:c>
      <x:c r="E42" s="17" t="n">
        <x:f>COUNTIFS('Quality records'!$A$7:$A$560,$A42,'Quality records'!$C$7:$C$560,"&gt;="&amp;$K42,'Quality records'!$C$7:$C$560,"&lt;"&amp;$L42)</x:f>
        <x:v>1</x:v>
      </x:c>
      <x:c r="F42" s="17" t="n">
        <x:f>COUNTIFS('Quality records'!$A$7:$A$560,$A42,'Quality records'!$C$7:$C$560,"&gt;="&amp;$K42,'Quality records'!$C$7:$C$560,"&lt;"&amp;$L42,'Quality records'!$E$7:$E$560,"Y")</x:f>
        <x:v>0</x:v>
      </x:c>
      <x:c r="G42" s="17" t="n">
        <x:f>E42-F42</x:f>
        <x:v>1</x:v>
      </x:c>
      <x:c r="H42" s="17" t="n">
        <x:v>1</x:v>
      </x:c>
      <x:c r="I42" s="17" t="n">
        <x:v>0</x:v>
      </x:c>
      <x:c r="J42" s="17" t="n">
        <x:v>0</x:v>
      </x:c>
      <x:c r="K42" s="18" t="d">
        <x:v>2026-01-01T00:00:00.000Z</x:v>
      </x:c>
      <x:c r="L42" s="18" t="d">
        <x:v>2026-10-01T00:00:00.000Z</x:v>
      </x:c>
      <x:c r="M42" s="17" t="n">
        <x:v>273</x:v>
      </x:c>
      <x:c r="N42" s="18" t="d">
        <x:v>2021-09-09T00:00:00.000Z</x:v>
      </x:c>
      <x:c r="O42" s="17" t="str"/>
      <x:c r="P42" s="17" t="str">
        <x:v>https://echo.epa.gov/files/echodownloads/SDWA_latest_downloads.zip</x:v>
      </x:c>
    </x:row>
    <x:row r="43" ht="34" customHeight="1">
      <x:c r="A43" s="17" t="str">
        <x:v>TX0270014</x:v>
      </x:c>
      <x:c r="B43" s="17" t="str">
        <x:v>Council Creek Village</x:v>
      </x:c>
      <x:c r="C43" s="17" t="n">
        <x:v>2017</x:v>
      </x:c>
      <x:c r="D43" s="17" t="str">
        <x:v>No</x:v>
      </x:c>
      <x:c r="E43" s="17" t="n">
        <x:f>COUNTIFS('Quality records'!$A$7:$A$560,$A43,'Quality records'!$C$7:$C$560,"&gt;="&amp;$K43,'Quality records'!$C$7:$C$560,"&lt;"&amp;$L43)</x:f>
        <x:v>12</x:v>
      </x:c>
      <x:c r="F43" s="17" t="n">
        <x:f>COUNTIFS('Quality records'!$A$7:$A$560,$A43,'Quality records'!$C$7:$C$560,"&gt;="&amp;$K43,'Quality records'!$C$7:$C$560,"&lt;"&amp;$L43,'Quality records'!$E$7:$E$560,"Y")</x:f>
        <x:v>8</x:v>
      </x:c>
      <x:c r="G43" s="17" t="n">
        <x:f>E43-F43</x:f>
        <x:v>4</x:v>
      </x:c>
      <x:c r="H43" s="17" t="n">
        <x:v>0</x:v>
      </x:c>
      <x:c r="I43" s="17" t="n">
        <x:v>4</x:v>
      </x:c>
      <x:c r="J43" s="17" t="n">
        <x:v>4</x:v>
      </x:c>
      <x:c r="K43" s="18" t="d">
        <x:v>2017-01-01T00:00:00.000Z</x:v>
      </x:c>
      <x:c r="L43" s="18" t="d">
        <x:v>2018-01-01T00:00:00.000Z</x:v>
      </x:c>
      <x:c r="M43" s="17" t="n">
        <x:v>365</x:v>
      </x:c>
      <x:c r="N43" s="18" t="d">
        <x:v>2021-01-29T00:00:00.000Z</x:v>
      </x:c>
      <x:c r="O43" s="17" t="str"/>
      <x:c r="P43" s="17" t="str">
        <x:v>https://echo.epa.gov/files/echodownloads/SDWA_latest_downloads.zip</x:v>
      </x:c>
    </x:row>
    <x:row r="44" ht="34" customHeight="1">
      <x:c r="A44" s="17" t="str">
        <x:v>TX0270014</x:v>
      </x:c>
      <x:c r="B44" s="17" t="str">
        <x:v>Council Creek Village</x:v>
      </x:c>
      <x:c r="C44" s="17" t="n">
        <x:v>2018</x:v>
      </x:c>
      <x:c r="D44" s="17" t="str">
        <x:v>No</x:v>
      </x:c>
      <x:c r="E44" s="17" t="n">
        <x:f>COUNTIFS('Quality records'!$A$7:$A$560,$A44,'Quality records'!$C$7:$C$560,"&gt;="&amp;$K44,'Quality records'!$C$7:$C$560,"&lt;"&amp;$L44)</x:f>
        <x:v>11</x:v>
      </x:c>
      <x:c r="F44" s="17" t="n">
        <x:f>COUNTIFS('Quality records'!$A$7:$A$560,$A44,'Quality records'!$C$7:$C$560,"&gt;="&amp;$K44,'Quality records'!$C$7:$C$560,"&lt;"&amp;$L44,'Quality records'!$E$7:$E$560,"Y")</x:f>
        <x:v>8</x:v>
      </x:c>
      <x:c r="G44" s="17" t="n">
        <x:f>E44-F44</x:f>
        <x:v>3</x:v>
      </x:c>
      <x:c r="H44" s="17" t="n">
        <x:v>0</x:v>
      </x:c>
      <x:c r="I44" s="17" t="n">
        <x:v>3</x:v>
      </x:c>
      <x:c r="J44" s="17" t="n">
        <x:v>4</x:v>
      </x:c>
      <x:c r="K44" s="18" t="d">
        <x:v>2018-01-01T00:00:00.000Z</x:v>
      </x:c>
      <x:c r="L44" s="18" t="d">
        <x:v>2019-01-01T00:00:00.000Z</x:v>
      </x:c>
      <x:c r="M44" s="17" t="n">
        <x:v>365</x:v>
      </x:c>
      <x:c r="N44" s="18" t="d">
        <x:v>2021-01-29T00:00:00.000Z</x:v>
      </x:c>
      <x:c r="O44" s="17" t="str"/>
      <x:c r="P44" s="17" t="str">
        <x:v>https://echo.epa.gov/files/echodownloads/SDWA_latest_downloads.zip</x:v>
      </x:c>
    </x:row>
    <x:row r="45" ht="34" customHeight="1">
      <x:c r="A45" s="17" t="str">
        <x:v>TX0270014</x:v>
      </x:c>
      <x:c r="B45" s="17" t="str">
        <x:v>Council Creek Village</x:v>
      </x:c>
      <x:c r="C45" s="17" t="n">
        <x:v>2019</x:v>
      </x:c>
      <x:c r="D45" s="17" t="str">
        <x:v>No</x:v>
      </x:c>
      <x:c r="E45" s="17" t="n">
        <x:f>COUNTIFS('Quality records'!$A$7:$A$560,$A45,'Quality records'!$C$7:$C$560,"&gt;="&amp;$K45,'Quality records'!$C$7:$C$560,"&lt;"&amp;$L45)</x:f>
        <x:v>10</x:v>
      </x:c>
      <x:c r="F45" s="17" t="n">
        <x:f>COUNTIFS('Quality records'!$A$7:$A$560,$A45,'Quality records'!$C$7:$C$560,"&gt;="&amp;$K45,'Quality records'!$C$7:$C$560,"&lt;"&amp;$L45,'Quality records'!$E$7:$E$560,"Y")</x:f>
        <x:v>8</x:v>
      </x:c>
      <x:c r="G45" s="17" t="n">
        <x:f>E45-F45</x:f>
        <x:v>2</x:v>
      </x:c>
      <x:c r="H45" s="17" t="n">
        <x:v>0</x:v>
      </x:c>
      <x:c r="I45" s="17" t="n">
        <x:v>2</x:v>
      </x:c>
      <x:c r="J45" s="17" t="n">
        <x:v>4</x:v>
      </x:c>
      <x:c r="K45" s="18" t="d">
        <x:v>2019-01-01T00:00:00.000Z</x:v>
      </x:c>
      <x:c r="L45" s="18" t="d">
        <x:v>2020-01-01T00:00:00.000Z</x:v>
      </x:c>
      <x:c r="M45" s="17" t="n">
        <x:v>365</x:v>
      </x:c>
      <x:c r="N45" s="18" t="d">
        <x:v>2021-01-29T00:00:00.000Z</x:v>
      </x:c>
      <x:c r="O45" s="17" t="str"/>
      <x:c r="P45" s="17" t="str">
        <x:v>https://echo.epa.gov/files/echodownloads/SDWA_latest_downloads.zip</x:v>
      </x:c>
    </x:row>
    <x:row r="46" ht="34" customHeight="1">
      <x:c r="A46" s="17" t="str">
        <x:v>TX0270014</x:v>
      </x:c>
      <x:c r="B46" s="17" t="str">
        <x:v>Council Creek Village</x:v>
      </x:c>
      <x:c r="C46" s="17" t="n">
        <x:v>2020</x:v>
      </x:c>
      <x:c r="D46" s="17" t="str">
        <x:v>No</x:v>
      </x:c>
      <x:c r="E46" s="17" t="n">
        <x:f>COUNTIFS('Quality records'!$A$7:$A$560,$A46,'Quality records'!$C$7:$C$560,"&gt;="&amp;$K46,'Quality records'!$C$7:$C$560,"&lt;"&amp;$L46)</x:f>
        <x:v>12</x:v>
      </x:c>
      <x:c r="F46" s="17" t="n">
        <x:f>COUNTIFS('Quality records'!$A$7:$A$560,$A46,'Quality records'!$C$7:$C$560,"&gt;="&amp;$K46,'Quality records'!$C$7:$C$560,"&lt;"&amp;$L46,'Quality records'!$E$7:$E$560,"Y")</x:f>
        <x:v>8</x:v>
      </x:c>
      <x:c r="G46" s="17" t="n">
        <x:f>E46-F46</x:f>
        <x:v>4</x:v>
      </x:c>
      <x:c r="H46" s="17" t="n">
        <x:v>0</x:v>
      </x:c>
      <x:c r="I46" s="17" t="n">
        <x:v>4</x:v>
      </x:c>
      <x:c r="J46" s="17" t="n">
        <x:v>4</x:v>
      </x:c>
      <x:c r="K46" s="18" t="d">
        <x:v>2020-01-01T00:00:00.000Z</x:v>
      </x:c>
      <x:c r="L46" s="18" t="d">
        <x:v>2021-01-01T00:00:00.000Z</x:v>
      </x:c>
      <x:c r="M46" s="17" t="n">
        <x:v>366</x:v>
      </x:c>
      <x:c r="N46" s="18" t="d">
        <x:v>2021-01-29T00:00:00.000Z</x:v>
      </x:c>
      <x:c r="O46" s="17" t="str"/>
      <x:c r="P46" s="17" t="str">
        <x:v>https://echo.epa.gov/files/echodownloads/SDWA_latest_downloads.zip</x:v>
      </x:c>
    </x:row>
    <x:row r="47" ht="34" customHeight="1">
      <x:c r="A47" s="17" t="str">
        <x:v>TX0270014</x:v>
      </x:c>
      <x:c r="B47" s="17" t="str">
        <x:v>Council Creek Village</x:v>
      </x:c>
      <x:c r="C47" s="17" t="n">
        <x:v>2021</x:v>
      </x:c>
      <x:c r="D47" s="17" t="str">
        <x:v>No</x:v>
      </x:c>
      <x:c r="E47" s="17" t="n">
        <x:f>COUNTIFS('Quality records'!$A$7:$A$560,$A47,'Quality records'!$C$7:$C$560,"&gt;="&amp;$K47,'Quality records'!$C$7:$C$560,"&lt;"&amp;$L47)</x:f>
        <x:v>8</x:v>
      </x:c>
      <x:c r="F47" s="17" t="n">
        <x:f>COUNTIFS('Quality records'!$A$7:$A$560,$A47,'Quality records'!$C$7:$C$560,"&gt;="&amp;$K47,'Quality records'!$C$7:$C$560,"&lt;"&amp;$L47,'Quality records'!$E$7:$E$560,"Y")</x:f>
        <x:v>8</x:v>
      </x:c>
      <x:c r="G47" s="17" t="n">
        <x:f>E47-F47</x:f>
        <x:v>0</x:v>
      </x:c>
      <x:c r="H47" s="17" t="n">
        <x:v>0</x:v>
      </x:c>
      <x:c r="I47" s="17" t="n">
        <x:v>0</x:v>
      </x:c>
      <x:c r="J47" s="17" t="n">
        <x:v>4</x:v>
      </x:c>
      <x:c r="K47" s="18" t="d">
        <x:v>2021-01-01T00:00:00.000Z</x:v>
      </x:c>
      <x:c r="L47" s="18" t="d">
        <x:v>2022-01-01T00:00:00.000Z</x:v>
      </x:c>
      <x:c r="M47" s="17" t="n">
        <x:v>365</x:v>
      </x:c>
      <x:c r="N47" s="18" t="d">
        <x:v>2021-01-29T00:00:00.000Z</x:v>
      </x:c>
      <x:c r="O47" s="17" t="str"/>
      <x:c r="P47" s="17" t="str">
        <x:v>https://echo.epa.gov/files/echodownloads/SDWA_latest_downloads.zip</x:v>
      </x:c>
    </x:row>
    <x:row r="48" ht="34" customHeight="1">
      <x:c r="A48" s="17" t="str">
        <x:v>TX0270014</x:v>
      </x:c>
      <x:c r="B48" s="17" t="str">
        <x:v>Council Creek Village</x:v>
      </x:c>
      <x:c r="C48" s="17" t="n">
        <x:v>2022</x:v>
      </x:c>
      <x:c r="D48" s="17" t="str">
        <x:v>No</x:v>
      </x:c>
      <x:c r="E48" s="17" t="n">
        <x:f>COUNTIFS('Quality records'!$A$7:$A$560,$A48,'Quality records'!$C$7:$C$560,"&gt;="&amp;$K48,'Quality records'!$C$7:$C$560,"&lt;"&amp;$L48)</x:f>
        <x:v>10</x:v>
      </x:c>
      <x:c r="F48" s="17" t="n">
        <x:f>COUNTIFS('Quality records'!$A$7:$A$560,$A48,'Quality records'!$C$7:$C$560,"&gt;="&amp;$K48,'Quality records'!$C$7:$C$560,"&lt;"&amp;$L48,'Quality records'!$E$7:$E$560,"Y")</x:f>
        <x:v>8</x:v>
      </x:c>
      <x:c r="G48" s="17" t="n">
        <x:f>E48-F48</x:f>
        <x:v>2</x:v>
      </x:c>
      <x:c r="H48" s="17" t="n">
        <x:v>0</x:v>
      </x:c>
      <x:c r="I48" s="17" t="n">
        <x:v>2</x:v>
      </x:c>
      <x:c r="J48" s="17" t="n">
        <x:v>4</x:v>
      </x:c>
      <x:c r="K48" s="18" t="d">
        <x:v>2022-01-01T00:00:00.000Z</x:v>
      </x:c>
      <x:c r="L48" s="18" t="d">
        <x:v>2023-01-01T00:00:00.000Z</x:v>
      </x:c>
      <x:c r="M48" s="17" t="n">
        <x:v>365</x:v>
      </x:c>
      <x:c r="N48" s="18" t="d">
        <x:v>2021-01-29T00:00:00.000Z</x:v>
      </x:c>
      <x:c r="O48" s="17" t="str"/>
      <x:c r="P48" s="17" t="str">
        <x:v>https://echo.epa.gov/files/echodownloads/SDWA_latest_downloads.zip</x:v>
      </x:c>
    </x:row>
    <x:row r="49" ht="34" customHeight="1">
      <x:c r="A49" s="17" t="str">
        <x:v>TX0270014</x:v>
      </x:c>
      <x:c r="B49" s="17" t="str">
        <x:v>Council Creek Village</x:v>
      </x:c>
      <x:c r="C49" s="17" t="n">
        <x:v>2023</x:v>
      </x:c>
      <x:c r="D49" s="17" t="str">
        <x:v>No</x:v>
      </x:c>
      <x:c r="E49" s="17" t="n">
        <x:f>COUNTIFS('Quality records'!$A$7:$A$560,$A49,'Quality records'!$C$7:$C$560,"&gt;="&amp;$K49,'Quality records'!$C$7:$C$560,"&lt;"&amp;$L49)</x:f>
        <x:v>10</x:v>
      </x:c>
      <x:c r="F49" s="17" t="n">
        <x:f>COUNTIFS('Quality records'!$A$7:$A$560,$A49,'Quality records'!$C$7:$C$560,"&gt;="&amp;$K49,'Quality records'!$C$7:$C$560,"&lt;"&amp;$L49,'Quality records'!$E$7:$E$560,"Y")</x:f>
        <x:v>8</x:v>
      </x:c>
      <x:c r="G49" s="17" t="n">
        <x:f>E49-F49</x:f>
        <x:v>2</x:v>
      </x:c>
      <x:c r="H49" s="17" t="n">
        <x:v>0</x:v>
      </x:c>
      <x:c r="I49" s="17" t="n">
        <x:v>2</x:v>
      </x:c>
      <x:c r="J49" s="17" t="n">
        <x:v>4</x:v>
      </x:c>
      <x:c r="K49" s="18" t="d">
        <x:v>2023-01-01T00:00:00.000Z</x:v>
      </x:c>
      <x:c r="L49" s="18" t="d">
        <x:v>2024-01-01T00:00:00.000Z</x:v>
      </x:c>
      <x:c r="M49" s="17" t="n">
        <x:v>365</x:v>
      </x:c>
      <x:c r="N49" s="18" t="d">
        <x:v>2021-01-29T00:00:00.000Z</x:v>
      </x:c>
      <x:c r="O49" s="17" t="str"/>
      <x:c r="P49" s="17" t="str">
        <x:v>https://echo.epa.gov/files/echodownloads/SDWA_latest_downloads.zip</x:v>
      </x:c>
    </x:row>
    <x:row r="50" ht="34" customHeight="1">
      <x:c r="A50" s="17" t="str">
        <x:v>TX0270014</x:v>
      </x:c>
      <x:c r="B50" s="17" t="str">
        <x:v>Council Creek Village</x:v>
      </x:c>
      <x:c r="C50" s="17" t="n">
        <x:v>2024</x:v>
      </x:c>
      <x:c r="D50" s="17" t="str">
        <x:v>No</x:v>
      </x:c>
      <x:c r="E50" s="17" t="n">
        <x:f>COUNTIFS('Quality records'!$A$7:$A$560,$A50,'Quality records'!$C$7:$C$560,"&gt;="&amp;$K50,'Quality records'!$C$7:$C$560,"&lt;"&amp;$L50)</x:f>
        <x:v>15</x:v>
      </x:c>
      <x:c r="F50" s="17" t="n">
        <x:f>COUNTIFS('Quality records'!$A$7:$A$560,$A50,'Quality records'!$C$7:$C$560,"&gt;="&amp;$K50,'Quality records'!$C$7:$C$560,"&lt;"&amp;$L50,'Quality records'!$E$7:$E$560,"Y")</x:f>
        <x:v>8</x:v>
      </x:c>
      <x:c r="G50" s="17" t="n">
        <x:f>E50-F50</x:f>
        <x:v>7</x:v>
      </x:c>
      <x:c r="H50" s="17" t="n">
        <x:v>4</x:v>
      </x:c>
      <x:c r="I50" s="17" t="n">
        <x:v>3</x:v>
      </x:c>
      <x:c r="J50" s="17" t="n">
        <x:v>4</x:v>
      </x:c>
      <x:c r="K50" s="18" t="d">
        <x:v>2024-01-01T00:00:00.000Z</x:v>
      </x:c>
      <x:c r="L50" s="18" t="d">
        <x:v>2025-01-01T00:00:00.000Z</x:v>
      </x:c>
      <x:c r="M50" s="17" t="n">
        <x:v>366</x:v>
      </x:c>
      <x:c r="N50" s="18" t="d">
        <x:v>2021-01-29T00:00:00.000Z</x:v>
      </x:c>
      <x:c r="O50" s="17" t="str"/>
      <x:c r="P50" s="17" t="str">
        <x:v>https://echo.epa.gov/files/echodownloads/SDWA_latest_downloads.zip</x:v>
      </x:c>
    </x:row>
    <x:row r="51" ht="34" customHeight="1">
      <x:c r="A51" s="17" t="str">
        <x:v>TX0270014</x:v>
      </x:c>
      <x:c r="B51" s="17" t="str">
        <x:v>Council Creek Village</x:v>
      </x:c>
      <x:c r="C51" s="17" t="n">
        <x:v>2025</x:v>
      </x:c>
      <x:c r="D51" s="17" t="str">
        <x:v>No</x:v>
      </x:c>
      <x:c r="E51" s="17" t="n">
        <x:f>COUNTIFS('Quality records'!$A$7:$A$560,$A51,'Quality records'!$C$7:$C$560,"&gt;="&amp;$K51,'Quality records'!$C$7:$C$560,"&lt;"&amp;$L51)</x:f>
        <x:v>10</x:v>
      </x:c>
      <x:c r="F51" s="17" t="n">
        <x:f>COUNTIFS('Quality records'!$A$7:$A$560,$A51,'Quality records'!$C$7:$C$560,"&gt;="&amp;$K51,'Quality records'!$C$7:$C$560,"&lt;"&amp;$L51,'Quality records'!$E$7:$E$560,"Y")</x:f>
        <x:v>8</x:v>
      </x:c>
      <x:c r="G51" s="17" t="n">
        <x:f>E51-F51</x:f>
        <x:v>2</x:v>
      </x:c>
      <x:c r="H51" s="17" t="n">
        <x:v>2</x:v>
      </x:c>
      <x:c r="I51" s="17" t="n">
        <x:v>0</x:v>
      </x:c>
      <x:c r="J51" s="17" t="n">
        <x:v>4</x:v>
      </x:c>
      <x:c r="K51" s="18" t="d">
        <x:v>2025-01-01T00:00:00.000Z</x:v>
      </x:c>
      <x:c r="L51" s="18" t="d">
        <x:v>2026-01-01T00:00:00.000Z</x:v>
      </x:c>
      <x:c r="M51" s="17" t="n">
        <x:v>365</x:v>
      </x:c>
      <x:c r="N51" s="18" t="d">
        <x:v>2021-01-29T00:00:00.000Z</x:v>
      </x:c>
      <x:c r="O51" s="17" t="str"/>
      <x:c r="P51" s="17" t="str">
        <x:v>https://echo.epa.gov/files/echodownloads/SDWA_latest_downloads.zip</x:v>
      </x:c>
    </x:row>
    <x:row r="52" ht="34" customHeight="1">
      <x:c r="A52" s="17" t="str">
        <x:v>TX0270014</x:v>
      </x:c>
      <x:c r="B52" s="17" t="str">
        <x:v>Council Creek Village</x:v>
      </x:c>
      <x:c r="C52" s="17" t="n">
        <x:v>2026</x:v>
      </x:c>
      <x:c r="D52" s="17" t="str">
        <x:v>Yes: Q1–Q3</x:v>
      </x:c>
      <x:c r="E52" s="17" t="n">
        <x:f>COUNTIFS('Quality records'!$A$7:$A$560,$A52,'Quality records'!$C$7:$C$560,"&gt;="&amp;$K52,'Quality records'!$C$7:$C$560,"&lt;"&amp;$L52)</x:f>
        <x:v>4</x:v>
      </x:c>
      <x:c r="F52" s="17" t="n">
        <x:f>COUNTIFS('Quality records'!$A$7:$A$560,$A52,'Quality records'!$C$7:$C$560,"&gt;="&amp;$K52,'Quality records'!$C$7:$C$560,"&lt;"&amp;$L52,'Quality records'!$E$7:$E$560,"Y")</x:f>
        <x:v>2</x:v>
      </x:c>
      <x:c r="G52" s="17" t="n">
        <x:f>E52-F52</x:f>
        <x:v>2</x:v>
      </x:c>
      <x:c r="H52" s="17" t="n">
        <x:v>1</x:v>
      </x:c>
      <x:c r="I52" s="17" t="n">
        <x:v>1</x:v>
      </x:c>
      <x:c r="J52" s="17" t="n">
        <x:v>1</x:v>
      </x:c>
      <x:c r="K52" s="18" t="d">
        <x:v>2026-01-01T00:00:00.000Z</x:v>
      </x:c>
      <x:c r="L52" s="18" t="d">
        <x:v>2026-10-01T00:00:00.000Z</x:v>
      </x:c>
      <x:c r="M52" s="17" t="n">
        <x:v>273</x:v>
      </x:c>
      <x:c r="N52" s="18" t="d">
        <x:v>2021-01-29T00:00:00.000Z</x:v>
      </x:c>
      <x:c r="O52" s="17" t="str"/>
      <x:c r="P52" s="17" t="str">
        <x:v>https://echo.epa.gov/files/echodownloads/SDWA_latest_downloads.zip</x:v>
      </x:c>
    </x:row>
    <x:row r="53" ht="34" customHeight="1">
      <x:c r="A53" s="17" t="str">
        <x:v>TX0270080</x:v>
      </x:c>
      <x:c r="B53" s="17" t="str">
        <x:v>South Council Creek 2</x:v>
      </x:c>
      <x:c r="C53" s="17" t="n">
        <x:v>2017</x:v>
      </x:c>
      <x:c r="D53" s="17" t="str">
        <x:v>No</x:v>
      </x:c>
      <x:c r="E53" s="17" t="n">
        <x:f>COUNTIFS('Quality records'!$A$7:$A$560,$A53,'Quality records'!$C$7:$C$560,"&gt;="&amp;$K53,'Quality records'!$C$7:$C$560,"&lt;"&amp;$L53)</x:f>
        <x:v>12</x:v>
      </x:c>
      <x:c r="F53" s="17" t="n">
        <x:f>COUNTIFS('Quality records'!$A$7:$A$560,$A53,'Quality records'!$C$7:$C$560,"&gt;="&amp;$K53,'Quality records'!$C$7:$C$560,"&lt;"&amp;$L53,'Quality records'!$E$7:$E$560,"Y")</x:f>
        <x:v>8</x:v>
      </x:c>
      <x:c r="G53" s="17" t="n">
        <x:f>E53-F53</x:f>
        <x:v>4</x:v>
      </x:c>
      <x:c r="H53" s="17" t="n">
        <x:v>0</x:v>
      </x:c>
      <x:c r="I53" s="17" t="n">
        <x:v>4</x:v>
      </x:c>
      <x:c r="J53" s="17" t="n">
        <x:v>4</x:v>
      </x:c>
      <x:c r="K53" s="18" t="d">
        <x:v>2017-01-01T00:00:00.000Z</x:v>
      </x:c>
      <x:c r="L53" s="18" t="d">
        <x:v>2018-01-01T00:00:00.000Z</x:v>
      </x:c>
      <x:c r="M53" s="17" t="n">
        <x:v>365</x:v>
      </x:c>
      <x:c r="N53" s="18" t="d">
        <x:v>2021-01-29T00:00:00.000Z</x:v>
      </x:c>
      <x:c r="O53" s="17" t="str"/>
      <x:c r="P53" s="17" t="str">
        <x:v>https://echo.epa.gov/files/echodownloads/SDWA_latest_downloads.zip</x:v>
      </x:c>
    </x:row>
    <x:row r="54" ht="34" customHeight="1">
      <x:c r="A54" s="17" t="str">
        <x:v>TX0270080</x:v>
      </x:c>
      <x:c r="B54" s="17" t="str">
        <x:v>South Council Creek 2</x:v>
      </x:c>
      <x:c r="C54" s="17" t="n">
        <x:v>2018</x:v>
      </x:c>
      <x:c r="D54" s="17" t="str">
        <x:v>No</x:v>
      </x:c>
      <x:c r="E54" s="17" t="n">
        <x:f>COUNTIFS('Quality records'!$A$7:$A$560,$A54,'Quality records'!$C$7:$C$560,"&gt;="&amp;$K54,'Quality records'!$C$7:$C$560,"&lt;"&amp;$L54)</x:f>
        <x:v>11</x:v>
      </x:c>
      <x:c r="F54" s="17" t="n">
        <x:f>COUNTIFS('Quality records'!$A$7:$A$560,$A54,'Quality records'!$C$7:$C$560,"&gt;="&amp;$K54,'Quality records'!$C$7:$C$560,"&lt;"&amp;$L54,'Quality records'!$E$7:$E$560,"Y")</x:f>
        <x:v>8</x:v>
      </x:c>
      <x:c r="G54" s="17" t="n">
        <x:f>E54-F54</x:f>
        <x:v>3</x:v>
      </x:c>
      <x:c r="H54" s="17" t="n">
        <x:v>0</x:v>
      </x:c>
      <x:c r="I54" s="17" t="n">
        <x:v>3</x:v>
      </x:c>
      <x:c r="J54" s="17" t="n">
        <x:v>4</x:v>
      </x:c>
      <x:c r="K54" s="18" t="d">
        <x:v>2018-01-01T00:00:00.000Z</x:v>
      </x:c>
      <x:c r="L54" s="18" t="d">
        <x:v>2019-01-01T00:00:00.000Z</x:v>
      </x:c>
      <x:c r="M54" s="17" t="n">
        <x:v>365</x:v>
      </x:c>
      <x:c r="N54" s="18" t="d">
        <x:v>2021-01-29T00:00:00.000Z</x:v>
      </x:c>
      <x:c r="O54" s="17" t="str"/>
      <x:c r="P54" s="17" t="str">
        <x:v>https://echo.epa.gov/files/echodownloads/SDWA_latest_downloads.zip</x:v>
      </x:c>
    </x:row>
    <x:row r="55" ht="34" customHeight="1">
      <x:c r="A55" s="17" t="str">
        <x:v>TX0270080</x:v>
      </x:c>
      <x:c r="B55" s="17" t="str">
        <x:v>South Council Creek 2</x:v>
      </x:c>
      <x:c r="C55" s="17" t="n">
        <x:v>2019</x:v>
      </x:c>
      <x:c r="D55" s="17" t="str">
        <x:v>No</x:v>
      </x:c>
      <x:c r="E55" s="17" t="n">
        <x:f>COUNTIFS('Quality records'!$A$7:$A$560,$A55,'Quality records'!$C$7:$C$560,"&gt;="&amp;$K55,'Quality records'!$C$7:$C$560,"&lt;"&amp;$L55)</x:f>
        <x:v>8</x:v>
      </x:c>
      <x:c r="F55" s="17" t="n">
        <x:f>COUNTIFS('Quality records'!$A$7:$A$560,$A55,'Quality records'!$C$7:$C$560,"&gt;="&amp;$K55,'Quality records'!$C$7:$C$560,"&lt;"&amp;$L55,'Quality records'!$E$7:$E$560,"Y")</x:f>
        <x:v>8</x:v>
      </x:c>
      <x:c r="G55" s="17" t="n">
        <x:f>E55-F55</x:f>
        <x:v>0</x:v>
      </x:c>
      <x:c r="H55" s="17" t="n">
        <x:v>0</x:v>
      </x:c>
      <x:c r="I55" s="17" t="n">
        <x:v>0</x:v>
      </x:c>
      <x:c r="J55" s="17" t="n">
        <x:v>4</x:v>
      </x:c>
      <x:c r="K55" s="18" t="d">
        <x:v>2019-01-01T00:00:00.000Z</x:v>
      </x:c>
      <x:c r="L55" s="18" t="d">
        <x:v>2020-01-01T00:00:00.000Z</x:v>
      </x:c>
      <x:c r="M55" s="17" t="n">
        <x:v>365</x:v>
      </x:c>
      <x:c r="N55" s="18" t="d">
        <x:v>2021-01-29T00:00:00.000Z</x:v>
      </x:c>
      <x:c r="O55" s="17" t="str"/>
      <x:c r="P55" s="17" t="str">
        <x:v>https://echo.epa.gov/files/echodownloads/SDWA_latest_downloads.zip</x:v>
      </x:c>
    </x:row>
    <x:row r="56" ht="34" customHeight="1">
      <x:c r="A56" s="17" t="str">
        <x:v>TX0270080</x:v>
      </x:c>
      <x:c r="B56" s="17" t="str">
        <x:v>South Council Creek 2</x:v>
      </x:c>
      <x:c r="C56" s="17" t="n">
        <x:v>2020</x:v>
      </x:c>
      <x:c r="D56" s="17" t="str">
        <x:v>No</x:v>
      </x:c>
      <x:c r="E56" s="17" t="n">
        <x:f>COUNTIFS('Quality records'!$A$7:$A$560,$A56,'Quality records'!$C$7:$C$560,"&gt;="&amp;$K56,'Quality records'!$C$7:$C$560,"&lt;"&amp;$L56)</x:f>
        <x:v>10</x:v>
      </x:c>
      <x:c r="F56" s="17" t="n">
        <x:f>COUNTIFS('Quality records'!$A$7:$A$560,$A56,'Quality records'!$C$7:$C$560,"&gt;="&amp;$K56,'Quality records'!$C$7:$C$560,"&lt;"&amp;$L56,'Quality records'!$E$7:$E$560,"Y")</x:f>
        <x:v>8</x:v>
      </x:c>
      <x:c r="G56" s="17" t="n">
        <x:f>E56-F56</x:f>
        <x:v>2</x:v>
      </x:c>
      <x:c r="H56" s="17" t="n">
        <x:v>0</x:v>
      </x:c>
      <x:c r="I56" s="17" t="n">
        <x:v>2</x:v>
      </x:c>
      <x:c r="J56" s="17" t="n">
        <x:v>4</x:v>
      </x:c>
      <x:c r="K56" s="18" t="d">
        <x:v>2020-01-01T00:00:00.000Z</x:v>
      </x:c>
      <x:c r="L56" s="18" t="d">
        <x:v>2021-01-01T00:00:00.000Z</x:v>
      </x:c>
      <x:c r="M56" s="17" t="n">
        <x:v>366</x:v>
      </x:c>
      <x:c r="N56" s="18" t="d">
        <x:v>2021-01-29T00:00:00.000Z</x:v>
      </x:c>
      <x:c r="O56" s="17" t="str"/>
      <x:c r="P56" s="17" t="str">
        <x:v>https://echo.epa.gov/files/echodownloads/SDWA_latest_downloads.zip</x:v>
      </x:c>
    </x:row>
    <x:row r="57" ht="34" customHeight="1">
      <x:c r="A57" s="17" t="str">
        <x:v>TX0270080</x:v>
      </x:c>
      <x:c r="B57" s="17" t="str">
        <x:v>South Council Creek 2</x:v>
      </x:c>
      <x:c r="C57" s="17" t="n">
        <x:v>2021</x:v>
      </x:c>
      <x:c r="D57" s="17" t="str">
        <x:v>No</x:v>
      </x:c>
      <x:c r="E57" s="17" t="n">
        <x:f>COUNTIFS('Quality records'!$A$7:$A$560,$A57,'Quality records'!$C$7:$C$560,"&gt;="&amp;$K57,'Quality records'!$C$7:$C$560,"&lt;"&amp;$L57)</x:f>
        <x:v>8</x:v>
      </x:c>
      <x:c r="F57" s="17" t="n">
        <x:f>COUNTIFS('Quality records'!$A$7:$A$560,$A57,'Quality records'!$C$7:$C$560,"&gt;="&amp;$K57,'Quality records'!$C$7:$C$560,"&lt;"&amp;$L57,'Quality records'!$E$7:$E$560,"Y")</x:f>
        <x:v>8</x:v>
      </x:c>
      <x:c r="G57" s="17" t="n">
        <x:f>E57-F57</x:f>
        <x:v>0</x:v>
      </x:c>
      <x:c r="H57" s="17" t="n">
        <x:v>0</x:v>
      </x:c>
      <x:c r="I57" s="17" t="n">
        <x:v>0</x:v>
      </x:c>
      <x:c r="J57" s="17" t="n">
        <x:v>4</x:v>
      </x:c>
      <x:c r="K57" s="18" t="d">
        <x:v>2021-01-01T00:00:00.000Z</x:v>
      </x:c>
      <x:c r="L57" s="18" t="d">
        <x:v>2022-01-01T00:00:00.000Z</x:v>
      </x:c>
      <x:c r="M57" s="17" t="n">
        <x:v>365</x:v>
      </x:c>
      <x:c r="N57" s="18" t="d">
        <x:v>2021-01-29T00:00:00.000Z</x:v>
      </x:c>
      <x:c r="O57" s="17" t="str"/>
      <x:c r="P57" s="17" t="str">
        <x:v>https://echo.epa.gov/files/echodownloads/SDWA_latest_downloads.zip</x:v>
      </x:c>
    </x:row>
    <x:row r="58" ht="34" customHeight="1">
      <x:c r="A58" s="17" t="str">
        <x:v>TX0270080</x:v>
      </x:c>
      <x:c r="B58" s="17" t="str">
        <x:v>South Council Creek 2</x:v>
      </x:c>
      <x:c r="C58" s="17" t="n">
        <x:v>2022</x:v>
      </x:c>
      <x:c r="D58" s="17" t="str">
        <x:v>No</x:v>
      </x:c>
      <x:c r="E58" s="17" t="n">
        <x:f>COUNTIFS('Quality records'!$A$7:$A$560,$A58,'Quality records'!$C$7:$C$560,"&gt;="&amp;$K58,'Quality records'!$C$7:$C$560,"&lt;"&amp;$L58)</x:f>
        <x:v>10</x:v>
      </x:c>
      <x:c r="F58" s="17" t="n">
        <x:f>COUNTIFS('Quality records'!$A$7:$A$560,$A58,'Quality records'!$C$7:$C$560,"&gt;="&amp;$K58,'Quality records'!$C$7:$C$560,"&lt;"&amp;$L58,'Quality records'!$E$7:$E$560,"Y")</x:f>
        <x:v>8</x:v>
      </x:c>
      <x:c r="G58" s="17" t="n">
        <x:f>E58-F58</x:f>
        <x:v>2</x:v>
      </x:c>
      <x:c r="H58" s="17" t="n">
        <x:v>0</x:v>
      </x:c>
      <x:c r="I58" s="17" t="n">
        <x:v>2</x:v>
      </x:c>
      <x:c r="J58" s="17" t="n">
        <x:v>4</x:v>
      </x:c>
      <x:c r="K58" s="18" t="d">
        <x:v>2022-01-01T00:00:00.000Z</x:v>
      </x:c>
      <x:c r="L58" s="18" t="d">
        <x:v>2023-01-01T00:00:00.000Z</x:v>
      </x:c>
      <x:c r="M58" s="17" t="n">
        <x:v>365</x:v>
      </x:c>
      <x:c r="N58" s="18" t="d">
        <x:v>2021-01-29T00:00:00.000Z</x:v>
      </x:c>
      <x:c r="O58" s="17" t="str"/>
      <x:c r="P58" s="17" t="str">
        <x:v>https://echo.epa.gov/files/echodownloads/SDWA_latest_downloads.zip</x:v>
      </x:c>
    </x:row>
    <x:row r="59" ht="34" customHeight="1">
      <x:c r="A59" s="17" t="str">
        <x:v>TX0270080</x:v>
      </x:c>
      <x:c r="B59" s="17" t="str">
        <x:v>South Council Creek 2</x:v>
      </x:c>
      <x:c r="C59" s="17" t="n">
        <x:v>2023</x:v>
      </x:c>
      <x:c r="D59" s="17" t="str">
        <x:v>No</x:v>
      </x:c>
      <x:c r="E59" s="17" t="n">
        <x:f>COUNTIFS('Quality records'!$A$7:$A$560,$A59,'Quality records'!$C$7:$C$560,"&gt;="&amp;$K59,'Quality records'!$C$7:$C$560,"&lt;"&amp;$L59)</x:f>
        <x:v>9</x:v>
      </x:c>
      <x:c r="F59" s="17" t="n">
        <x:f>COUNTIFS('Quality records'!$A$7:$A$560,$A59,'Quality records'!$C$7:$C$560,"&gt;="&amp;$K59,'Quality records'!$C$7:$C$560,"&lt;"&amp;$L59,'Quality records'!$E$7:$E$560,"Y")</x:f>
        <x:v>8</x:v>
      </x:c>
      <x:c r="G59" s="17" t="n">
        <x:f>E59-F59</x:f>
        <x:v>1</x:v>
      </x:c>
      <x:c r="H59" s="17" t="n">
        <x:v>1</x:v>
      </x:c>
      <x:c r="I59" s="17" t="n">
        <x:v>0</x:v>
      </x:c>
      <x:c r="J59" s="17" t="n">
        <x:v>4</x:v>
      </x:c>
      <x:c r="K59" s="18" t="d">
        <x:v>2023-01-01T00:00:00.000Z</x:v>
      </x:c>
      <x:c r="L59" s="18" t="d">
        <x:v>2024-01-01T00:00:00.000Z</x:v>
      </x:c>
      <x:c r="M59" s="17" t="n">
        <x:v>365</x:v>
      </x:c>
      <x:c r="N59" s="18" t="d">
        <x:v>2021-01-29T00:00:00.000Z</x:v>
      </x:c>
      <x:c r="O59" s="17" t="str"/>
      <x:c r="P59" s="17" t="str">
        <x:v>https://echo.epa.gov/files/echodownloads/SDWA_latest_downloads.zip</x:v>
      </x:c>
    </x:row>
    <x:row r="60" ht="34" customHeight="1">
      <x:c r="A60" s="31" t="str">
        <x:v>TX0270080</x:v>
      </x:c>
      <x:c r="B60" s="31" t="str">
        <x:v>South Council Creek 2</x:v>
      </x:c>
      <x:c r="C60" s="31" t="n">
        <x:v>2024</x:v>
      </x:c>
      <x:c r="D60" s="31" t="str">
        <x:v>No</x:v>
      </x:c>
      <x:c r="E60" s="31" t="n">
        <x:f>COUNTIFS('Quality records'!$A$7:$A$560,$A60,'Quality records'!$C$7:$C$560,"&gt;="&amp;$K60,'Quality records'!$C$7:$C$560,"&lt;"&amp;$L60)</x:f>
        <x:v>21</x:v>
      </x:c>
      <x:c r="F60" s="31" t="n">
        <x:f>COUNTIFS('Quality records'!$A$7:$A$560,$A60,'Quality records'!$C$7:$C$560,"&gt;="&amp;$K60,'Quality records'!$C$7:$C$560,"&lt;"&amp;$L60,'Quality records'!$E$7:$E$560,"Y")</x:f>
        <x:v>8</x:v>
      </x:c>
      <x:c r="G60" s="31" t="n">
        <x:f>E60-F60</x:f>
        <x:v>13</x:v>
      </x:c>
      <x:c r="H60" s="31" t="n">
        <x:v>7</x:v>
      </x:c>
      <x:c r="I60" s="31" t="n">
        <x:v>6</x:v>
      </x:c>
      <x:c r="J60" s="31" t="n">
        <x:v>4</x:v>
      </x:c>
      <x:c r="K60" s="32" t="d">
        <x:v>2024-01-01T00:00:00.000Z</x:v>
      </x:c>
      <x:c r="L60" s="32" t="d">
        <x:v>2025-01-01T00:00:00.000Z</x:v>
      </x:c>
      <x:c r="M60" s="31" t="n">
        <x:v>366</x:v>
      </x:c>
      <x:c r="N60" s="32" t="d">
        <x:v>2021-01-29T00:00:00.000Z</x:v>
      </x:c>
      <x:c r="O60" s="31" t="str"/>
      <x:c r="P60" s="31" t="str">
        <x:v>https://echo.epa.gov/files/echodownloads/SDWA_latest_downloads.zip</x:v>
      </x:c>
    </x:row>
    <x:row r="61" ht="34" customHeight="1">
      <x:c r="A61" s="31" t="str">
        <x:v>TX0270080</x:v>
      </x:c>
      <x:c r="B61" s="31" t="str">
        <x:v>South Council Creek 2</x:v>
      </x:c>
      <x:c r="C61" s="31" t="n">
        <x:v>2025</x:v>
      </x:c>
      <x:c r="D61" s="31" t="str">
        <x:v>No</x:v>
      </x:c>
      <x:c r="E61" s="31" t="n">
        <x:f>COUNTIFS('Quality records'!$A$7:$A$560,$A61,'Quality records'!$C$7:$C$560,"&gt;="&amp;$K61,'Quality records'!$C$7:$C$560,"&lt;"&amp;$L61)</x:f>
        <x:v>8</x:v>
      </x:c>
      <x:c r="F61" s="31" t="n">
        <x:f>COUNTIFS('Quality records'!$A$7:$A$560,$A61,'Quality records'!$C$7:$C$560,"&gt;="&amp;$K61,'Quality records'!$C$7:$C$560,"&lt;"&amp;$L61,'Quality records'!$E$7:$E$560,"Y")</x:f>
        <x:v>8</x:v>
      </x:c>
      <x:c r="G61" s="31" t="n">
        <x:f>E61-F61</x:f>
        <x:v>0</x:v>
      </x:c>
      <x:c r="H61" s="31" t="n">
        <x:v>0</x:v>
      </x:c>
      <x:c r="I61" s="31" t="n">
        <x:v>0</x:v>
      </x:c>
      <x:c r="J61" s="31" t="n">
        <x:v>4</x:v>
      </x:c>
      <x:c r="K61" s="32" t="d">
        <x:v>2025-01-01T00:00:00.000Z</x:v>
      </x:c>
      <x:c r="L61" s="32" t="d">
        <x:v>2026-01-01T00:00:00.000Z</x:v>
      </x:c>
      <x:c r="M61" s="31" t="n">
        <x:v>365</x:v>
      </x:c>
      <x:c r="N61" s="32" t="d">
        <x:v>2021-01-29T00:00:00.000Z</x:v>
      </x:c>
      <x:c r="O61" s="31" t="str"/>
      <x:c r="P61" s="31" t="str">
        <x:v>https://echo.epa.gov/files/echodownloads/SDWA_latest_downloads.zip</x:v>
      </x:c>
    </x:row>
    <x:row r="62" ht="34" customHeight="1">
      <x:c r="A62" s="31" t="str">
        <x:v>TX0270080</x:v>
      </x:c>
      <x:c r="B62" s="31" t="str">
        <x:v>South Council Creek 2</x:v>
      </x:c>
      <x:c r="C62" s="31" t="n">
        <x:v>2026</x:v>
      </x:c>
      <x:c r="D62" s="31" t="str">
        <x:v>Yes: Q1–Q3</x:v>
      </x:c>
      <x:c r="E62" s="31" t="n">
        <x:f>COUNTIFS('Quality records'!$A$7:$A$560,$A62,'Quality records'!$C$7:$C$560,"&gt;="&amp;$K62,'Quality records'!$C$7:$C$560,"&lt;"&amp;$L62)</x:f>
        <x:v>1</x:v>
      </x:c>
      <x:c r="F62" s="31" t="n">
        <x:f>COUNTIFS('Quality records'!$A$7:$A$560,$A62,'Quality records'!$C$7:$C$560,"&gt;="&amp;$K62,'Quality records'!$C$7:$C$560,"&lt;"&amp;$L62,'Quality records'!$E$7:$E$560,"Y")</x:f>
        <x:v>0</x:v>
      </x:c>
      <x:c r="G62" s="31" t="n">
        <x:f>E62-F62</x:f>
        <x:v>1</x:v>
      </x:c>
      <x:c r="H62" s="31" t="n">
        <x:v>1</x:v>
      </x:c>
      <x:c r="I62" s="31" t="n">
        <x:v>0</x:v>
      </x:c>
      <x:c r="J62" s="31" t="n">
        <x:v>0</x:v>
      </x:c>
      <x:c r="K62" s="32" t="d">
        <x:v>2026-01-01T00:00:00.000Z</x:v>
      </x:c>
      <x:c r="L62" s="32" t="d">
        <x:v>2026-10-01T00:00:00.000Z</x:v>
      </x:c>
      <x:c r="M62" s="31" t="n">
        <x:v>273</x:v>
      </x:c>
      <x:c r="N62" s="32" t="d">
        <x:v>2021-01-29T00:00:00.000Z</x:v>
      </x:c>
      <x:c r="O62" s="31" t="str"/>
      <x:c r="P62" s="31" t="str">
        <x:v>https://echo.epa.gov/files/echodownloads/SDWA_latest_downloads.zip</x:v>
      </x:c>
    </x:row>
  </x:sheetData>
  <x:pageMargins left="0.7" right="0.7" top="0.75" bottom="0.75" header="0.3" footer="0.3"/>
</x:worksheet>
</file>

<file path=xl/worksheets/sheet8.xml><?xml version="1.0" encoding="utf-8"?>
<x:worksheet xmlns:x="http://schemas.openxmlformats.org/spreadsheetml/2006/main">
  <x:sheetPr>
    <x:tabColor rgb="FF17364A"/>
  </x:sheetPr>
  <x:sheetViews>
    <x:sheetView showGridLines="0" workbookViewId="0">
      <x:pane xSplit="2" ySplit="6" topLeftCell="C7" activePane="bottomRight" state="frozen"/>
    </x:sheetView>
  </x:sheetViews>
  <x:sheetFormatPr defaultRowHeight="15"/>
  <x:cols>
    <x:col min="1" max="1" width="15" hidden="0" customWidth="1"/>
    <x:col min="2" max="2" width="18" hidden="0" customWidth="1"/>
    <x:col min="3" max="3" width="14" hidden="0" customWidth="1"/>
    <x:col min="4" max="4" width="14" hidden="0" customWidth="1"/>
    <x:col min="5" max="5" width="15" hidden="0" customWidth="1"/>
    <x:col min="6" max="6" width="13" hidden="0" customWidth="1"/>
    <x:col min="7" max="7" width="18" hidden="0" customWidth="1"/>
    <x:col min="8" max="8" width="15" hidden="0" customWidth="1"/>
    <x:col min="9" max="9" width="13" hidden="0" customWidth="1"/>
    <x:col min="10" max="10" width="24" hidden="0" customWidth="1"/>
    <x:col min="11" max="11" width="17" hidden="0" customWidth="1"/>
    <x:col min="12" max="12" width="18" hidden="0" customWidth="1"/>
    <x:col min="13" max="13" width="16" hidden="0" customWidth="1"/>
    <x:col min="14" max="14" width="16" hidden="0" customWidth="1"/>
    <x:col min="15" max="15" width="25" hidden="0" customWidth="1"/>
    <x:col min="16" max="16" width="14" hidden="0" customWidth="1"/>
    <x:col min="17" max="17" width="17" hidden="0" customWidth="1"/>
    <x:col min="18" max="18" width="15" hidden="0" customWidth="1"/>
    <x:col min="19" max="19" width="43" hidden="0" customWidth="1"/>
  </x:cols>
  <x:sheetData>
    <x:row r="1" ht="9" customHeight="1">
      <x:c r="A1" s="3"/>
      <x:c r="B1" s="3"/>
      <x:c r="C1" s="3"/>
      <x:c r="D1" s="3"/>
      <x:c r="E1" s="3"/>
      <x:c r="F1" s="3"/>
      <x:c r="G1" s="3"/>
      <x:c r="H1" s="3"/>
      <x:c r="I1" s="3"/>
      <x:c r="J1" s="3"/>
      <x:c r="K1" s="3"/>
      <x:c r="L1" s="3"/>
      <x:c r="M1" s="3"/>
      <x:c r="N1" s="3"/>
      <x:c r="O1" s="3"/>
      <x:c r="P1" s="3"/>
      <x:c r="Q1" s="3"/>
      <x:c r="R1" s="3"/>
      <x:c r="S1" s="3"/>
    </x:row>
    <x:row r="2" ht="29" customHeight="1">
      <x:c r="A2" s="5" t="str">
        <x:v>Quality records — four matched water systems</x:v>
      </x:c>
      <x:c r="B2" s="5"/>
      <x:c r="C2" s="5"/>
      <x:c r="D2" s="5"/>
      <x:c r="E2" s="5"/>
      <x:c r="F2" s="5"/>
      <x:c r="G2" s="5"/>
      <x:c r="H2" s="5"/>
      <x:c r="I2" s="5"/>
      <x:c r="J2" s="5"/>
      <x:c r="K2" s="5"/>
      <x:c r="L2" s="5"/>
      <x:c r="M2" s="5"/>
      <x:c r="N2" s="5"/>
      <x:c r="O2" s="5"/>
      <x:c r="P2" s="5"/>
      <x:c r="Q2" s="5"/>
      <x:c r="R2" s="5"/>
      <x:c r="S2" s="5"/>
    </x:row>
    <x:row r="3" ht="25" customHeight="1">
      <x:c r="A3" s="6" t="str">
        <x:v>Distinct PWSID + violation ID; new violation onsets, not independent accidents. EPA 2026Q3.</x:v>
      </x:c>
      <x:c r="B3" s="6"/>
      <x:c r="C3" s="6"/>
      <x:c r="D3" s="6"/>
      <x:c r="E3" s="6"/>
      <x:c r="F3" s="6"/>
      <x:c r="G3" s="6"/>
      <x:c r="H3" s="6"/>
      <x:c r="I3" s="6"/>
      <x:c r="J3" s="6"/>
      <x:c r="K3" s="6"/>
      <x:c r="L3" s="6"/>
      <x:c r="M3" s="6"/>
      <x:c r="N3" s="6"/>
      <x:c r="O3" s="6"/>
      <x:c r="P3" s="6"/>
      <x:c r="Q3" s="6"/>
      <x:c r="R3" s="6"/>
      <x:c r="S3" s="6"/>
    </x:row>
    <x:row r="4" ht="22" customHeight="1">
      <x:c r="A4" s="3" t="str">
        <x:v>Source: https://echo.epa.gov/files/echodownloads/SDWA_latest_downloads.zip</x:v>
      </x:c>
      <x:c r="B4" s="3"/>
      <x:c r="C4" s="3"/>
      <x:c r="D4" s="3"/>
      <x:c r="E4" s="3"/>
      <x:c r="F4" s="3"/>
      <x:c r="G4" s="3"/>
      <x:c r="H4" s="3"/>
      <x:c r="I4" s="3"/>
      <x:c r="J4" s="3"/>
      <x:c r="K4" s="3"/>
      <x:c r="L4" s="3"/>
      <x:c r="M4" s="3"/>
      <x:c r="N4" s="3"/>
      <x:c r="O4" s="3"/>
      <x:c r="P4" s="3"/>
      <x:c r="Q4" s="3"/>
      <x:c r="R4" s="3"/>
      <x:c r="S4" s="3"/>
    </x:row>
    <x:row r="5" ht="22" customHeight="1">
      <x:c r="A5" s="3"/>
      <x:c r="B5" s="3"/>
      <x:c r="C5" s="3"/>
      <x:c r="D5" s="3"/>
      <x:c r="E5" s="3"/>
      <x:c r="F5" s="3"/>
      <x:c r="G5" s="3"/>
      <x:c r="H5" s="3"/>
      <x:c r="I5" s="3"/>
      <x:c r="J5" s="3"/>
      <x:c r="K5" s="3"/>
      <x:c r="L5" s="3"/>
      <x:c r="M5" s="3"/>
      <x:c r="N5" s="3"/>
      <x:c r="O5" s="3"/>
      <x:c r="P5" s="3"/>
      <x:c r="Q5" s="3"/>
      <x:c r="R5" s="3"/>
      <x:c r="S5" s="3"/>
    </x:row>
    <x:row r="6" ht="38" customHeight="1">
      <x:c r="A6" s="10" t="str">
        <x:v>PWSID</x:v>
      </x:c>
      <x:c r="B6" s="10" t="str">
        <x:v>Violation ID</x:v>
      </x:c>
      <x:c r="C6" s="10" t="str">
        <x:v>Onset date</x:v>
      </x:c>
      <x:c r="D6" s="10" t="str">
        <x:v>End date</x:v>
      </x:c>
      <x:c r="E6" s="10" t="str">
        <x:v>Health based?</x:v>
      </x:c>
      <x:c r="F6" s="10" t="str">
        <x:v>Category</x:v>
      </x:c>
      <x:c r="G6" s="10" t="str">
        <x:v>Contaminant code</x:v>
      </x:c>
      <x:c r="H6" s="10" t="str">
        <x:v>Recorded value</x:v>
      </x:c>
      <x:c r="I6" s="10" t="str">
        <x:v>Unit</x:v>
      </x:c>
      <x:c r="J6" s="10" t="str">
        <x:v>Federal MCL text</x:v>
      </x:c>
      <x:c r="K6" s="10" t="str">
        <x:v>Status</x:v>
      </x:c>
      <x:c r="L6" s="10" t="str">
        <x:v>Return to compliance</x:v>
      </x:c>
      <x:c r="M6" s="10" t="str">
        <x:v>First reported</x:v>
      </x:c>
      <x:c r="N6" s="10" t="str">
        <x:v>Last reported</x:v>
      </x:c>
      <x:c r="O6" s="10" t="str">
        <x:v>Date anomaly</x:v>
      </x:c>
      <x:c r="P6" s="10" t="str">
        <x:v>Snapshot</x:v>
      </x:c>
      <x:c r="Q6" s="10" t="str">
        <x:v>Violation code</x:v>
      </x:c>
      <x:c r="R6" s="10" t="str">
        <x:v>Rule code</x:v>
      </x:c>
      <x:c r="S6" s="10" t="str">
        <x:v>End date source marker</x:v>
      </x:c>
    </x:row>
    <x:row r="7" ht="22" customHeight="1">
      <x:c r="A7" s="3" t="str">
        <x:v>TX0270014</x:v>
      </x:c>
      <x:c r="B7" s="3" t="str">
        <x:v>880009157</x:v>
      </x:c>
      <x:c r="C7" s="11" t="d">
        <x:v>1988-01-01T00:00:00.000Z</x:v>
      </x:c>
      <x:c r="D7" s="11" t="d">
        <x:v>1992-12-31T00:00:00.000Z</x:v>
      </x:c>
      <x:c r="E7" s="3" t="str">
        <x:v>Y</x:v>
      </x:c>
      <x:c r="F7" s="3" t="str">
        <x:v>MCL</x:v>
      </x:c>
      <x:c r="G7" s="3" t="str">
        <x:v>4000</x:v>
      </x:c>
      <x:c r="H7" s="12" t="n">
        <x:v>16.5</x:v>
      </x:c>
      <x:c r="I7" s="3" t="str">
        <x:v>PCI/L</x:v>
      </x:c>
      <x:c r="J7" s="3" t="str">
        <x:v>15 pCi/L</x:v>
      </x:c>
      <x:c r="K7" s="3" t="str">
        <x:v>Archived</x:v>
      </x:c>
      <x:c r="L7" s="11" t="d">
        <x:v>1992-12-31T00:00:00.000Z</x:v>
      </x:c>
      <x:c r="M7" s="11" t="d">
        <x:v>2009-09-29T00:00:00.000Z</x:v>
      </x:c>
      <x:c r="N7" s="11" t="d">
        <x:v>2014-03-11T00:00:00.000Z</x:v>
      </x:c>
      <x:c r="O7" s="3" t="str"/>
      <x:c r="P7" s="3" t="str">
        <x:v>2026Q3</x:v>
      </x:c>
      <x:c r="Q7" s="3" t="str">
        <x:v>02</x:v>
      </x:c>
      <x:c r="R7" s="3" t="str">
        <x:v>340</x:v>
      </x:c>
      <x:c r="S7" s="3" t="str"/>
    </x:row>
    <x:row r="8" ht="22" customHeight="1">
      <x:c r="A8" s="3" t="str">
        <x:v>TX0270014</x:v>
      </x:c>
      <x:c r="B8" s="3" t="str">
        <x:v>189</x:v>
      </x:c>
      <x:c r="C8" s="11" t="d">
        <x:v>1988-11-10T00:00:00.000Z</x:v>
      </x:c>
      <x:c r="D8" s="11" t="d">
        <x:v>1989-11-09T00:00:00.000Z</x:v>
      </x:c>
      <x:c r="E8" s="3" t="str">
        <x:v>Y</x:v>
      </x:c>
      <x:c r="F8" s="3" t="str">
        <x:v>MCL</x:v>
      </x:c>
      <x:c r="G8" s="3" t="str">
        <x:v>4010</x:v>
      </x:c>
      <x:c r="H8" s="12" t="n">
        <x:v>17</x:v>
      </x:c>
      <x:c r="I8" s="3" t="str"/>
      <x:c r="J8" s="3" t="str">
        <x:v>5 pCi/L</x:v>
      </x:c>
      <x:c r="K8" s="3" t="str">
        <x:v>Archived</x:v>
      </x:c>
      <x:c r="L8" s="11" t="d">
        <x:v>1989-11-09T00:00:00.000Z</x:v>
      </x:c>
      <x:c r="M8" s="11" t="d">
        <x:v>1990-12-10T00:00:00.000Z</x:v>
      </x:c>
      <x:c r="N8" s="11" t="d">
        <x:v>2005-09-21T00:00:00.000Z</x:v>
      </x:c>
      <x:c r="O8" s="3" t="str"/>
      <x:c r="P8" s="3" t="str">
        <x:v>2026Q3</x:v>
      </x:c>
      <x:c r="Q8" s="3" t="str">
        <x:v>02</x:v>
      </x:c>
      <x:c r="R8" s="3" t="str">
        <x:v>340</x:v>
      </x:c>
      <x:c r="S8" s="3" t="str"/>
    </x:row>
    <x:row r="9" ht="22" customHeight="1">
      <x:c r="A9" s="3" t="str">
        <x:v>TX0270014</x:v>
      </x:c>
      <x:c r="B9" s="3" t="str">
        <x:v>190</x:v>
      </x:c>
      <x:c r="C9" s="11" t="d">
        <x:v>1988-11-10T00:00:00.000Z</x:v>
      </x:c>
      <x:c r="D9" s="11" t="d">
        <x:v>1989-11-09T00:00:00.000Z</x:v>
      </x:c>
      <x:c r="E9" s="3" t="str">
        <x:v>Y</x:v>
      </x:c>
      <x:c r="F9" s="3" t="str">
        <x:v>MCL</x:v>
      </x:c>
      <x:c r="G9" s="3" t="str">
        <x:v>4010</x:v>
      </x:c>
      <x:c r="H9" s="12" t="n">
        <x:v>17</x:v>
      </x:c>
      <x:c r="I9" s="3" t="str"/>
      <x:c r="J9" s="3" t="str">
        <x:v>5 pCi/L</x:v>
      </x:c>
      <x:c r="K9" s="3" t="str">
        <x:v>Archived</x:v>
      </x:c>
      <x:c r="L9" s="11" t="d">
        <x:v>1989-11-09T00:00:00.000Z</x:v>
      </x:c>
      <x:c r="M9" s="11" t="d">
        <x:v>1991-02-22T00:00:00.000Z</x:v>
      </x:c>
      <x:c r="N9" s="11" t="d">
        <x:v>2005-09-21T00:00:00.000Z</x:v>
      </x:c>
      <x:c r="O9" s="3" t="str"/>
      <x:c r="P9" s="3" t="str">
        <x:v>2026Q3</x:v>
      </x:c>
      <x:c r="Q9" s="3" t="str">
        <x:v>02</x:v>
      </x:c>
      <x:c r="R9" s="3" t="str">
        <x:v>340</x:v>
      </x:c>
      <x:c r="S9" s="3" t="str"/>
    </x:row>
    <x:row r="10" ht="22" customHeight="1">
      <x:c r="A10" s="3" t="str">
        <x:v>TX0270014</x:v>
      </x:c>
      <x:c r="B10" s="3" t="str">
        <x:v>191</x:v>
      </x:c>
      <x:c r="C10" s="11" t="d">
        <x:v>1988-11-10T00:00:00.000Z</x:v>
      </x:c>
      <x:c r="D10" s="11" t="d">
        <x:v>1992-11-09T00:00:00.000Z</x:v>
      </x:c>
      <x:c r="E10" s="3" t="str">
        <x:v>Y</x:v>
      </x:c>
      <x:c r="F10" s="3" t="str">
        <x:v>MCL</x:v>
      </x:c>
      <x:c r="G10" s="3" t="str">
        <x:v>4010</x:v>
      </x:c>
      <x:c r="H10" s="12" t="n">
        <x:v>17</x:v>
      </x:c>
      <x:c r="I10" s="3" t="str"/>
      <x:c r="J10" s="3" t="str">
        <x:v>5 pCi/L</x:v>
      </x:c>
      <x:c r="K10" s="3" t="str">
        <x:v>Archived</x:v>
      </x:c>
      <x:c r="L10" s="11" t="d">
        <x:v>1992-11-09T00:00:00.000Z</x:v>
      </x:c>
      <x:c r="M10" s="11" t="d">
        <x:v>1991-12-24T00:00:00.000Z</x:v>
      </x:c>
      <x:c r="N10" s="11" t="d">
        <x:v>2005-09-21T00:00:00.000Z</x:v>
      </x:c>
      <x:c r="O10" s="3" t="str"/>
      <x:c r="P10" s="3" t="str">
        <x:v>2026Q3</x:v>
      </x:c>
      <x:c r="Q10" s="3" t="str">
        <x:v>02</x:v>
      </x:c>
      <x:c r="R10" s="3" t="str">
        <x:v>340</x:v>
      </x:c>
      <x:c r="S10" s="3" t="str"/>
    </x:row>
    <x:row r="11" ht="22" customHeight="1">
      <x:c r="A11" s="3" t="str">
        <x:v>TX0270014</x:v>
      </x:c>
      <x:c r="B11" s="3" t="str">
        <x:v>289</x:v>
      </x:c>
      <x:c r="C11" s="11" t="d">
        <x:v>1988-11-10T00:00:00.000Z</x:v>
      </x:c>
      <x:c r="D11" s="11" t="d">
        <x:v>1989-11-09T00:00:00.000Z</x:v>
      </x:c>
      <x:c r="E11" s="3" t="str">
        <x:v>Y</x:v>
      </x:c>
      <x:c r="F11" s="3" t="str">
        <x:v>MCL</x:v>
      </x:c>
      <x:c r="G11" s="3" t="str">
        <x:v>4000</x:v>
      </x:c>
      <x:c r="H11" s="12" t="n">
        <x:v>25</x:v>
      </x:c>
      <x:c r="I11" s="3" t="str"/>
      <x:c r="J11" s="3" t="str">
        <x:v>15 pCi/L</x:v>
      </x:c>
      <x:c r="K11" s="3" t="str">
        <x:v>Archived</x:v>
      </x:c>
      <x:c r="L11" s="11" t="d">
        <x:v>1989-11-09T00:00:00.000Z</x:v>
      </x:c>
      <x:c r="M11" s="11" t="d">
        <x:v>1990-12-10T00:00:00.000Z</x:v>
      </x:c>
      <x:c r="N11" s="11" t="d">
        <x:v>2005-09-21T00:00:00.000Z</x:v>
      </x:c>
      <x:c r="O11" s="3" t="str"/>
      <x:c r="P11" s="3" t="str">
        <x:v>2026Q3</x:v>
      </x:c>
      <x:c r="Q11" s="3" t="str">
        <x:v>02</x:v>
      </x:c>
      <x:c r="R11" s="3" t="str">
        <x:v>340</x:v>
      </x:c>
      <x:c r="S11" s="3" t="str"/>
    </x:row>
    <x:row r="12" ht="22" customHeight="1">
      <x:c r="A12" s="3" t="str">
        <x:v>TX0270014</x:v>
      </x:c>
      <x:c r="B12" s="3" t="str">
        <x:v>290</x:v>
      </x:c>
      <x:c r="C12" s="11" t="d">
        <x:v>1988-11-10T00:00:00.000Z</x:v>
      </x:c>
      <x:c r="D12" s="11" t="d">
        <x:v>1989-11-09T00:00:00.000Z</x:v>
      </x:c>
      <x:c r="E12" s="3" t="str">
        <x:v>Y</x:v>
      </x:c>
      <x:c r="F12" s="3" t="str">
        <x:v>MCL</x:v>
      </x:c>
      <x:c r="G12" s="3" t="str">
        <x:v>4000</x:v>
      </x:c>
      <x:c r="H12" s="12" t="n">
        <x:v>25</x:v>
      </x:c>
      <x:c r="I12" s="3" t="str"/>
      <x:c r="J12" s="3" t="str">
        <x:v>15 pCi/L</x:v>
      </x:c>
      <x:c r="K12" s="3" t="str">
        <x:v>Archived</x:v>
      </x:c>
      <x:c r="L12" s="11" t="d">
        <x:v>1989-11-09T00:00:00.000Z</x:v>
      </x:c>
      <x:c r="M12" s="11" t="d">
        <x:v>1991-02-22T00:00:00.000Z</x:v>
      </x:c>
      <x:c r="N12" s="11" t="d">
        <x:v>2005-09-21T00:00:00.000Z</x:v>
      </x:c>
      <x:c r="O12" s="3" t="str"/>
      <x:c r="P12" s="3" t="str">
        <x:v>2026Q3</x:v>
      </x:c>
      <x:c r="Q12" s="3" t="str">
        <x:v>02</x:v>
      </x:c>
      <x:c r="R12" s="3" t="str">
        <x:v>340</x:v>
      </x:c>
      <x:c r="S12" s="3" t="str"/>
    </x:row>
    <x:row r="13" ht="22" customHeight="1">
      <x:c r="A13" s="3" t="str">
        <x:v>TX0270014</x:v>
      </x:c>
      <x:c r="B13" s="3" t="str">
        <x:v>291</x:v>
      </x:c>
      <x:c r="C13" s="11" t="d">
        <x:v>1988-11-10T00:00:00.000Z</x:v>
      </x:c>
      <x:c r="D13" s="11" t="d">
        <x:v>1992-11-09T00:00:00.000Z</x:v>
      </x:c>
      <x:c r="E13" s="3" t="str">
        <x:v>Y</x:v>
      </x:c>
      <x:c r="F13" s="3" t="str">
        <x:v>MCL</x:v>
      </x:c>
      <x:c r="G13" s="3" t="str">
        <x:v>4000</x:v>
      </x:c>
      <x:c r="H13" s="12" t="n">
        <x:v>25</x:v>
      </x:c>
      <x:c r="I13" s="3" t="str"/>
      <x:c r="J13" s="3" t="str">
        <x:v>15 pCi/L</x:v>
      </x:c>
      <x:c r="K13" s="3" t="str">
        <x:v>Archived</x:v>
      </x:c>
      <x:c r="L13" s="11" t="d">
        <x:v>1992-11-09T00:00:00.000Z</x:v>
      </x:c>
      <x:c r="M13" s="11" t="d">
        <x:v>1991-12-24T00:00:00.000Z</x:v>
      </x:c>
      <x:c r="N13" s="11" t="d">
        <x:v>2005-09-21T00:00:00.000Z</x:v>
      </x:c>
      <x:c r="O13" s="3" t="str"/>
      <x:c r="P13" s="3" t="str">
        <x:v>2026Q3</x:v>
      </x:c>
      <x:c r="Q13" s="3" t="str">
        <x:v>02</x:v>
      </x:c>
      <x:c r="R13" s="3" t="str">
        <x:v>340</x:v>
      </x:c>
      <x:c r="S13" s="3" t="str"/>
    </x:row>
    <x:row r="14" ht="22" customHeight="1">
      <x:c r="A14" s="3" t="str">
        <x:v>TX0270014</x:v>
      </x:c>
      <x:c r="B14" s="3" t="str">
        <x:v>4101492</x:v>
      </x:c>
      <x:c r="C14" s="11" t="d">
        <x:v>1988-11-10T00:00:00.000Z</x:v>
      </x:c>
      <x:c r="D14" s="11" t="d">
        <x:v>1992-11-09T00:00:00.000Z</x:v>
      </x:c>
      <x:c r="E14" s="3" t="str">
        <x:v>Y</x:v>
      </x:c>
      <x:c r="F14" s="3" t="str">
        <x:v>MCL</x:v>
      </x:c>
      <x:c r="G14" s="3" t="str">
        <x:v>4000</x:v>
      </x:c>
      <x:c r="H14" s="12" t="n">
        <x:v>41.7</x:v>
      </x:c>
      <x:c r="I14" s="3" t="str"/>
      <x:c r="J14" s="3" t="str">
        <x:v>15 pCi/L</x:v>
      </x:c>
      <x:c r="K14" s="3" t="str">
        <x:v>Archived</x:v>
      </x:c>
      <x:c r="L14" s="11" t="d">
        <x:v>1992-11-09T00:00:00.000Z</x:v>
      </x:c>
      <x:c r="M14" s="11" t="d">
        <x:v>1992-03-26T00:00:00.000Z</x:v>
      </x:c>
      <x:c r="N14" s="11" t="d">
        <x:v>1992-03-26T00:00:00.000Z</x:v>
      </x:c>
      <x:c r="O14" s="3" t="str"/>
      <x:c r="P14" s="3" t="str">
        <x:v>2026Q3</x:v>
      </x:c>
      <x:c r="Q14" s="3" t="str">
        <x:v>02</x:v>
      </x:c>
      <x:c r="R14" s="3" t="str">
        <x:v>340</x:v>
      </x:c>
      <x:c r="S14" s="3" t="str"/>
    </x:row>
    <x:row r="15" ht="22" customHeight="1">
      <x:c r="A15" s="3" t="str">
        <x:v>TX0270014</x:v>
      </x:c>
      <x:c r="B15" s="3" t="str">
        <x:v>4101592</x:v>
      </x:c>
      <x:c r="C15" s="11" t="d">
        <x:v>1988-11-10T00:00:00.000Z</x:v>
      </x:c>
      <x:c r="D15" s="11" t="d">
        <x:v>1992-11-09T00:00:00.000Z</x:v>
      </x:c>
      <x:c r="E15" s="3" t="str">
        <x:v>Y</x:v>
      </x:c>
      <x:c r="F15" s="3" t="str">
        <x:v>MCL</x:v>
      </x:c>
      <x:c r="G15" s="3" t="str">
        <x:v>4010</x:v>
      </x:c>
      <x:c r="H15" s="12" t="n">
        <x:v>19</x:v>
      </x:c>
      <x:c r="I15" s="3" t="str"/>
      <x:c r="J15" s="3" t="str">
        <x:v>5 pCi/L</x:v>
      </x:c>
      <x:c r="K15" s="3" t="str">
        <x:v>Archived</x:v>
      </x:c>
      <x:c r="L15" s="11" t="d">
        <x:v>1992-11-09T00:00:00.000Z</x:v>
      </x:c>
      <x:c r="M15" s="11" t="d">
        <x:v>1992-03-26T00:00:00.000Z</x:v>
      </x:c>
      <x:c r="N15" s="11" t="d">
        <x:v>1992-03-26T00:00:00.000Z</x:v>
      </x:c>
      <x:c r="O15" s="3" t="str"/>
      <x:c r="P15" s="3" t="str">
        <x:v>2026Q3</x:v>
      </x:c>
      <x:c r="Q15" s="3" t="str">
        <x:v>02</x:v>
      </x:c>
      <x:c r="R15" s="3" t="str">
        <x:v>340</x:v>
      </x:c>
      <x:c r="S15" s="3" t="str"/>
    </x:row>
    <x:row r="16" ht="22" customHeight="1">
      <x:c r="A16" s="3" t="str">
        <x:v>TX0270014</x:v>
      </x:c>
      <x:c r="B16" s="3" t="str">
        <x:v>192</x:v>
      </x:c>
      <x:c r="C16" s="11" t="d">
        <x:v>1991-09-11T00:00:00.000Z</x:v>
      </x:c>
      <x:c r="D16" s="11" t="d">
        <x:v>1995-09-10T00:00:00.000Z</x:v>
      </x:c>
      <x:c r="E16" s="3" t="str">
        <x:v>Y</x:v>
      </x:c>
      <x:c r="F16" s="3" t="str">
        <x:v>MCL</x:v>
      </x:c>
      <x:c r="G16" s="3" t="str">
        <x:v>4010</x:v>
      </x:c>
      <x:c r="H16" s="12" t="n">
        <x:v>16.7</x:v>
      </x:c>
      <x:c r="I16" s="3" t="str"/>
      <x:c r="J16" s="3" t="str">
        <x:v>5 pCi/L</x:v>
      </x:c>
      <x:c r="K16" s="3" t="str">
        <x:v>Archived</x:v>
      </x:c>
      <x:c r="L16" s="11" t="d">
        <x:v>1995-09-10T00:00:00.000Z</x:v>
      </x:c>
      <x:c r="M16" s="11" t="d">
        <x:v>1993-01-14T00:00:00.000Z</x:v>
      </x:c>
      <x:c r="N16" s="11" t="d">
        <x:v>2005-09-21T00:00:00.000Z</x:v>
      </x:c>
      <x:c r="O16" s="3" t="str"/>
      <x:c r="P16" s="3" t="str">
        <x:v>2026Q3</x:v>
      </x:c>
      <x:c r="Q16" s="3" t="str">
        <x:v>02</x:v>
      </x:c>
      <x:c r="R16" s="3" t="str">
        <x:v>340</x:v>
      </x:c>
      <x:c r="S16" s="3" t="str"/>
    </x:row>
    <x:row r="17" ht="22" customHeight="1">
      <x:c r="A17" s="3" t="str">
        <x:v>TX0270014</x:v>
      </x:c>
      <x:c r="B17" s="3" t="str">
        <x:v>292</x:v>
      </x:c>
      <x:c r="C17" s="11" t="d">
        <x:v>1991-09-11T00:00:00.000Z</x:v>
      </x:c>
      <x:c r="D17" s="11" t="d">
        <x:v>1995-09-10T00:00:00.000Z</x:v>
      </x:c>
      <x:c r="E17" s="3" t="str">
        <x:v>Y</x:v>
      </x:c>
      <x:c r="F17" s="3" t="str">
        <x:v>MCL</x:v>
      </x:c>
      <x:c r="G17" s="3" t="str">
        <x:v>4000</x:v>
      </x:c>
      <x:c r="H17" s="12" t="n">
        <x:v>40.7</x:v>
      </x:c>
      <x:c r="I17" s="3" t="str"/>
      <x:c r="J17" s="3" t="str">
        <x:v>15 pCi/L</x:v>
      </x:c>
      <x:c r="K17" s="3" t="str">
        <x:v>Archived</x:v>
      </x:c>
      <x:c r="L17" s="11" t="d">
        <x:v>1995-09-10T00:00:00.000Z</x:v>
      </x:c>
      <x:c r="M17" s="11" t="d">
        <x:v>1993-01-14T00:00:00.000Z</x:v>
      </x:c>
      <x:c r="N17" s="11" t="d">
        <x:v>2005-09-21T00:00:00.000Z</x:v>
      </x:c>
      <x:c r="O17" s="3" t="str"/>
      <x:c r="P17" s="3" t="str">
        <x:v>2026Q3</x:v>
      </x:c>
      <x:c r="Q17" s="3" t="str">
        <x:v>02</x:v>
      </x:c>
      <x:c r="R17" s="3" t="str">
        <x:v>340</x:v>
      </x:c>
      <x:c r="S17" s="3" t="str"/>
    </x:row>
    <x:row r="18" ht="22" customHeight="1">
      <x:c r="A18" s="3" t="str">
        <x:v>TX0270014</x:v>
      </x:c>
      <x:c r="B18" s="3" t="str">
        <x:v>960009052</x:v>
      </x:c>
      <x:c r="C18" s="11" t="d">
        <x:v>1993-01-01T00:00:00.000Z</x:v>
      </x:c>
      <x:c r="D18" s="11" t="d">
        <x:v>1995-12-31T00:00:00.000Z</x:v>
      </x:c>
      <x:c r="E18" s="3" t="str">
        <x:v>Y</x:v>
      </x:c>
      <x:c r="F18" s="3" t="str">
        <x:v>MCL</x:v>
      </x:c>
      <x:c r="G18" s="3" t="str">
        <x:v>4010</x:v>
      </x:c>
      <x:c r="H18" s="12" t="n">
        <x:v>16.2</x:v>
      </x:c>
      <x:c r="I18" s="3" t="str">
        <x:v>PCI/L</x:v>
      </x:c>
      <x:c r="J18" s="3" t="str">
        <x:v>5 pCi/L</x:v>
      </x:c>
      <x:c r="K18" s="3" t="str">
        <x:v>Archived</x:v>
      </x:c>
      <x:c r="L18" s="11" t="d">
        <x:v>1995-12-31T00:00:00.000Z</x:v>
      </x:c>
      <x:c r="M18" s="11" t="d">
        <x:v>2009-09-29T00:00:00.000Z</x:v>
      </x:c>
      <x:c r="N18" s="11" t="d">
        <x:v>2014-03-11T00:00:00.000Z</x:v>
      </x:c>
      <x:c r="O18" s="3" t="str"/>
      <x:c r="P18" s="3" t="str">
        <x:v>2026Q3</x:v>
      </x:c>
      <x:c r="Q18" s="3" t="str">
        <x:v>02</x:v>
      </x:c>
      <x:c r="R18" s="3" t="str">
        <x:v>340</x:v>
      </x:c>
      <x:c r="S18" s="3" t="str"/>
    </x:row>
    <x:row r="19" ht="22" customHeight="1">
      <x:c r="A19" s="3" t="str">
        <x:v>TX0270014</x:v>
      </x:c>
      <x:c r="B19" s="3" t="str">
        <x:v>4016393</x:v>
      </x:c>
      <x:c r="C19" s="11" t="d">
        <x:v>1993-08-01T00:00:00.000Z</x:v>
      </x:c>
      <x:c r="D19" s="11" t="d">
        <x:v>1993-08-31T00:00:00.000Z</x:v>
      </x:c>
      <x:c r="E19" s="3" t="str">
        <x:v>N</x:v>
      </x:c>
      <x:c r="F19" s="3" t="str">
        <x:v>MR</x:v>
      </x:c>
      <x:c r="G19" s="3" t="str">
        <x:v>3100</x:v>
      </x:c>
      <x:c r="H19" s="12" t="n">
        <x:v>0</x:v>
      </x:c>
      <x:c r="I19" s="3" t="str"/>
      <x:c r="J19" s="3" t="str">
        <x:v>5% of samples</x:v>
      </x:c>
      <x:c r="K19" s="3" t="str">
        <x:v>Archived</x:v>
      </x:c>
      <x:c r="L19" s="11" t="d">
        <x:v>1993-08-31T00:00:00.000Z</x:v>
      </x:c>
      <x:c r="M19" s="11" t="d">
        <x:v>1993-12-01T00:00:00.000Z</x:v>
      </x:c>
      <x:c r="N19" s="11" t="d">
        <x:v>1993-12-06T00:00:00.000Z</x:v>
      </x:c>
      <x:c r="O19" s="3" t="str"/>
      <x:c r="P19" s="3" t="str">
        <x:v>2026Q3</x:v>
      </x:c>
      <x:c r="Q19" s="3" t="str">
        <x:v>24</x:v>
      </x:c>
      <x:c r="R19" s="3" t="str">
        <x:v>110</x:v>
      </x:c>
      <x:c r="S19" s="3" t="str"/>
    </x:row>
    <x:row r="20" ht="22" customHeight="1">
      <x:c r="A20" s="3" t="str">
        <x:v>TX0270014</x:v>
      </x:c>
      <x:c r="B20" s="3" t="str">
        <x:v>4016493</x:v>
      </x:c>
      <x:c r="C20" s="11" t="d">
        <x:v>1993-08-01T00:00:00.000Z</x:v>
      </x:c>
      <x:c r="D20" s="11" t="d">
        <x:v>1993-08-31T00:00:00.000Z</x:v>
      </x:c>
      <x:c r="E20" s="3" t="str">
        <x:v>N</x:v>
      </x:c>
      <x:c r="F20" s="3" t="str">
        <x:v>Other</x:v>
      </x:c>
      <x:c r="G20" s="3" t="str">
        <x:v>3100</x:v>
      </x:c>
      <x:c r="H20" s="12" t="n">
        <x:v>0</x:v>
      </x:c>
      <x:c r="I20" s="3" t="str"/>
      <x:c r="J20" s="3" t="str">
        <x:v>5% of samples</x:v>
      </x:c>
      <x:c r="K20" s="3" t="str">
        <x:v>Archived</x:v>
      </x:c>
      <x:c r="L20" s="11" t="d">
        <x:v>1993-08-31T00:00:00.000Z</x:v>
      </x:c>
      <x:c r="M20" s="11" t="d">
        <x:v>1993-12-01T00:00:00.000Z</x:v>
      </x:c>
      <x:c r="N20" s="11" t="d">
        <x:v>1993-12-06T00:00:00.000Z</x:v>
      </x:c>
      <x:c r="O20" s="3" t="str"/>
      <x:c r="P20" s="3" t="str">
        <x:v>2026Q3</x:v>
      </x:c>
      <x:c r="Q20" s="3" t="str">
        <x:v>06</x:v>
      </x:c>
      <x:c r="R20" s="3" t="str">
        <x:v>110</x:v>
      </x:c>
      <x:c r="S20" s="3" t="str"/>
    </x:row>
    <x:row r="21" ht="22" customHeight="1">
      <x:c r="A21" s="3" t="str">
        <x:v>TX0270014</x:v>
      </x:c>
      <x:c r="B21" s="3" t="str">
        <x:v>1000696</x:v>
      </x:c>
      <x:c r="C21" s="11" t="d">
        <x:v>1995-10-01T00:00:00.000Z</x:v>
      </x:c>
      <x:c r="D21" s="11" t="d">
        <x:v>1995-12-31T00:00:00.000Z</x:v>
      </x:c>
      <x:c r="E21" s="3" t="str">
        <x:v>Y</x:v>
      </x:c>
      <x:c r="F21" s="3" t="str">
        <x:v>MCL</x:v>
      </x:c>
      <x:c r="G21" s="3" t="str">
        <x:v>4010</x:v>
      </x:c>
      <x:c r="H21" s="12" t="n">
        <x:v>25</x:v>
      </x:c>
      <x:c r="I21" s="3" t="str"/>
      <x:c r="J21" s="3" t="str">
        <x:v>5 pCi/L</x:v>
      </x:c>
      <x:c r="K21" s="3" t="str">
        <x:v>Archived</x:v>
      </x:c>
      <x:c r="L21" s="11" t="d">
        <x:v>1995-12-31T00:00:00.000Z</x:v>
      </x:c>
      <x:c r="M21" s="11" t="d">
        <x:v>1999-04-01T00:00:00.000Z</x:v>
      </x:c>
      <x:c r="N21" s="11" t="d">
        <x:v>1999-04-01T00:00:00.000Z</x:v>
      </x:c>
      <x:c r="O21" s="3" t="str"/>
      <x:c r="P21" s="3" t="str">
        <x:v>2026Q3</x:v>
      </x:c>
      <x:c r="Q21" s="3" t="str">
        <x:v>02</x:v>
      </x:c>
      <x:c r="R21" s="3" t="str">
        <x:v>340</x:v>
      </x:c>
      <x:c r="S21" s="3" t="str"/>
    </x:row>
    <x:row r="22" ht="22" customHeight="1">
      <x:c r="A22" s="3" t="str">
        <x:v>TX0270014</x:v>
      </x:c>
      <x:c r="B22" s="3" t="str">
        <x:v>196</x:v>
      </x:c>
      <x:c r="C22" s="11" t="d">
        <x:v>1995-12-08T00:00:00.000Z</x:v>
      </x:c>
      <x:c r="D22" s="11" t="d">
        <x:v>1998-12-07T00:00:00.000Z</x:v>
      </x:c>
      <x:c r="E22" s="3" t="str">
        <x:v>Y</x:v>
      </x:c>
      <x:c r="F22" s="3" t="str">
        <x:v>MCL</x:v>
      </x:c>
      <x:c r="G22" s="3" t="str">
        <x:v>4000</x:v>
      </x:c>
      <x:c r="H22" s="12" t="n">
        <x:v>25.5</x:v>
      </x:c>
      <x:c r="I22" s="3" t="str"/>
      <x:c r="J22" s="3" t="str">
        <x:v>15 pCi/L</x:v>
      </x:c>
      <x:c r="K22" s="3" t="str">
        <x:v>Archived</x:v>
      </x:c>
      <x:c r="L22" s="11" t="d">
        <x:v>1998-12-07T00:00:00.000Z</x:v>
      </x:c>
      <x:c r="M22" s="11" t="d">
        <x:v>1996-08-28T00:00:00.000Z</x:v>
      </x:c>
      <x:c r="N22" s="11" t="d">
        <x:v>2005-09-21T00:00:00.000Z</x:v>
      </x:c>
      <x:c r="O22" s="3" t="str"/>
      <x:c r="P22" s="3" t="str">
        <x:v>2026Q3</x:v>
      </x:c>
      <x:c r="Q22" s="3" t="str">
        <x:v>02</x:v>
      </x:c>
      <x:c r="R22" s="3" t="str">
        <x:v>340</x:v>
      </x:c>
      <x:c r="S22" s="3" t="str"/>
    </x:row>
    <x:row r="23" ht="22" customHeight="1">
      <x:c r="A23" s="3" t="str">
        <x:v>TX0270014</x:v>
      </x:c>
      <x:c r="B23" s="3" t="str">
        <x:v>296</x:v>
      </x:c>
      <x:c r="C23" s="11" t="d">
        <x:v>1995-12-08T00:00:00.000Z</x:v>
      </x:c>
      <x:c r="D23" s="11" t="d">
        <x:v>1998-12-07T00:00:00.000Z</x:v>
      </x:c>
      <x:c r="E23" s="3" t="str">
        <x:v>Y</x:v>
      </x:c>
      <x:c r="F23" s="3" t="str">
        <x:v>MCL</x:v>
      </x:c>
      <x:c r="G23" s="3" t="str">
        <x:v>4010</x:v>
      </x:c>
      <x:c r="H23" s="12" t="n">
        <x:v>16.2</x:v>
      </x:c>
      <x:c r="I23" s="3" t="str"/>
      <x:c r="J23" s="3" t="str">
        <x:v>5 pCi/L</x:v>
      </x:c>
      <x:c r="K23" s="3" t="str">
        <x:v>Archived</x:v>
      </x:c>
      <x:c r="L23" s="11" t="d">
        <x:v>1998-12-07T00:00:00.000Z</x:v>
      </x:c>
      <x:c r="M23" s="11" t="d">
        <x:v>1996-08-28T00:00:00.000Z</x:v>
      </x:c>
      <x:c r="N23" s="11" t="d">
        <x:v>2005-09-21T00:00:00.000Z</x:v>
      </x:c>
      <x:c r="O23" s="3" t="str"/>
      <x:c r="P23" s="3" t="str">
        <x:v>2026Q3</x:v>
      </x:c>
      <x:c r="Q23" s="3" t="str">
        <x:v>02</x:v>
      </x:c>
      <x:c r="R23" s="3" t="str">
        <x:v>340</x:v>
      </x:c>
      <x:c r="S23" s="3" t="str"/>
    </x:row>
    <x:row r="24" ht="22" customHeight="1">
      <x:c r="A24" s="3" t="str">
        <x:v>TX0270014</x:v>
      </x:c>
      <x:c r="B24" s="3" t="str">
        <x:v>20001086</x:v>
      </x:c>
      <x:c r="C24" s="11" t="d">
        <x:v>2001-01-01T00:00:00.000Z</x:v>
      </x:c>
      <x:c r="D24" s="11" t="d">
        <x:v>2001-12-31T00:00:00.000Z</x:v>
      </x:c>
      <x:c r="E24" s="3" t="str">
        <x:v>Y</x:v>
      </x:c>
      <x:c r="F24" s="3" t="str">
        <x:v>MCL</x:v>
      </x:c>
      <x:c r="G24" s="3" t="str">
        <x:v>4000</x:v>
      </x:c>
      <x:c r="H24" s="12" t="n">
        <x:v>79</x:v>
      </x:c>
      <x:c r="I24" s="3" t="str">
        <x:v>PCI/L</x:v>
      </x:c>
      <x:c r="J24" s="3" t="str">
        <x:v>15 pCi/L</x:v>
      </x:c>
      <x:c r="K24" s="3" t="str">
        <x:v>Archived</x:v>
      </x:c>
      <x:c r="L24" s="11" t="d">
        <x:v>2001-12-31T00:00:00.000Z</x:v>
      </x:c>
      <x:c r="M24" s="11" t="d">
        <x:v>2009-09-29T00:00:00.000Z</x:v>
      </x:c>
      <x:c r="N24" s="11" t="d">
        <x:v>2014-03-11T00:00:00.000Z</x:v>
      </x:c>
      <x:c r="O24" s="3" t="str"/>
      <x:c r="P24" s="3" t="str">
        <x:v>2026Q3</x:v>
      </x:c>
      <x:c r="Q24" s="3" t="str">
        <x:v>02</x:v>
      </x:c>
      <x:c r="R24" s="3" t="str">
        <x:v>340</x:v>
      </x:c>
      <x:c r="S24" s="3" t="str"/>
    </x:row>
    <x:row r="25" ht="22" customHeight="1">
      <x:c r="A25" s="3" t="str">
        <x:v>TX0270014</x:v>
      </x:c>
      <x:c r="B25" s="3" t="str">
        <x:v>403</x:v>
      </x:c>
      <x:c r="C25" s="11" t="d">
        <x:v>2002-01-01T00:00:00.000Z</x:v>
      </x:c>
      <x:c r="D25" s="11" t="d">
        <x:v>2002-12-31T00:00:00.000Z</x:v>
      </x:c>
      <x:c r="E25" s="3" t="str">
        <x:v>Y</x:v>
      </x:c>
      <x:c r="F25" s="3" t="str">
        <x:v>MCL</x:v>
      </x:c>
      <x:c r="G25" s="3" t="str">
        <x:v>4000</x:v>
      </x:c>
      <x:c r="H25" s="12" t="n">
        <x:v>94</x:v>
      </x:c>
      <x:c r="I25" s="3" t="str">
        <x:v>PCI/L</x:v>
      </x:c>
      <x:c r="J25" s="3" t="str">
        <x:v>15 pCi/L</x:v>
      </x:c>
      <x:c r="K25" s="3" t="str">
        <x:v>Archived</x:v>
      </x:c>
      <x:c r="L25" s="11" t="d">
        <x:v>2002-12-31T00:00:00.000Z</x:v>
      </x:c>
      <x:c r="M25" s="11" t="d">
        <x:v>2005-12-01T00:00:00.000Z</x:v>
      </x:c>
      <x:c r="N25" s="11" t="d">
        <x:v>2014-03-11T00:00:00.000Z</x:v>
      </x:c>
      <x:c r="O25" s="3" t="str"/>
      <x:c r="P25" s="3" t="str">
        <x:v>2026Q3</x:v>
      </x:c>
      <x:c r="Q25" s="3" t="str">
        <x:v>02</x:v>
      </x:c>
      <x:c r="R25" s="3" t="str">
        <x:v>340</x:v>
      </x:c>
      <x:c r="S25" s="3" t="str"/>
    </x:row>
    <x:row r="26" ht="22" customHeight="1">
      <x:c r="A26" s="3" t="str">
        <x:v>TX0270014</x:v>
      </x:c>
      <x:c r="B26" s="3" t="str">
        <x:v>503</x:v>
      </x:c>
      <x:c r="C26" s="11" t="d">
        <x:v>2002-01-01T00:00:00.000Z</x:v>
      </x:c>
      <x:c r="D26" s="11" t="d">
        <x:v>2002-12-31T00:00:00.000Z</x:v>
      </x:c>
      <x:c r="E26" s="3" t="str">
        <x:v>Y</x:v>
      </x:c>
      <x:c r="F26" s="3" t="str">
        <x:v>MCL</x:v>
      </x:c>
      <x:c r="G26" s="3" t="str">
        <x:v>4010</x:v>
      </x:c>
      <x:c r="H26" s="12" t="n">
        <x:v>37</x:v>
      </x:c>
      <x:c r="I26" s="3" t="str">
        <x:v>PCI/L</x:v>
      </x:c>
      <x:c r="J26" s="3" t="str">
        <x:v>5 pCi/L</x:v>
      </x:c>
      <x:c r="K26" s="3" t="str">
        <x:v>Archived</x:v>
      </x:c>
      <x:c r="L26" s="11" t="d">
        <x:v>2002-12-31T00:00:00.000Z</x:v>
      </x:c>
      <x:c r="M26" s="11" t="d">
        <x:v>2005-12-01T00:00:00.000Z</x:v>
      </x:c>
      <x:c r="N26" s="11" t="d">
        <x:v>2014-03-11T00:00:00.000Z</x:v>
      </x:c>
      <x:c r="O26" s="3" t="str"/>
      <x:c r="P26" s="3" t="str">
        <x:v>2026Q3</x:v>
      </x:c>
      <x:c r="Q26" s="3" t="str">
        <x:v>02</x:v>
      </x:c>
      <x:c r="R26" s="3" t="str">
        <x:v>340</x:v>
      </x:c>
      <x:c r="S26" s="3" t="str"/>
    </x:row>
    <x:row r="27" ht="22" customHeight="1">
      <x:c r="A27" s="3" t="str">
        <x:v>TX0270014</x:v>
      </x:c>
      <x:c r="B27" s="3" t="str">
        <x:v>603</x:v>
      </x:c>
      <x:c r="C27" s="11" t="d">
        <x:v>2002-10-01T00:00:00.000Z</x:v>
      </x:c>
      <x:c r="D27" s="11" t="d">
        <x:v>2002-12-31T00:00:00.000Z</x:v>
      </x:c>
      <x:c r="E27" s="3" t="str">
        <x:v>Y</x:v>
      </x:c>
      <x:c r="F27" s="3" t="str">
        <x:v>MCL</x:v>
      </x:c>
      <x:c r="G27" s="3" t="str">
        <x:v>4010</x:v>
      </x:c>
      <x:c r="H27" s="12" t="n">
        <x:v>5</x:v>
      </x:c>
      <x:c r="I27" s="3" t="str">
        <x:v>PCI/L</x:v>
      </x:c>
      <x:c r="J27" s="3" t="str">
        <x:v>5 pCi/L</x:v>
      </x:c>
      <x:c r="K27" s="3" t="str">
        <x:v>Archived</x:v>
      </x:c>
      <x:c r="L27" s="11" t="d">
        <x:v>2002-12-31T00:00:00.000Z</x:v>
      </x:c>
      <x:c r="M27" s="11" t="d">
        <x:v>2005-12-01T00:00:00.000Z</x:v>
      </x:c>
      <x:c r="N27" s="11" t="d">
        <x:v>2014-03-11T00:00:00.000Z</x:v>
      </x:c>
      <x:c r="O27" s="3" t="str"/>
      <x:c r="P27" s="3" t="str">
        <x:v>2026Q3</x:v>
      </x:c>
      <x:c r="Q27" s="3" t="str">
        <x:v>01</x:v>
      </x:c>
      <x:c r="R27" s="3" t="str">
        <x:v>340</x:v>
      </x:c>
      <x:c r="S27" s="3" t="str"/>
    </x:row>
    <x:row r="28" ht="22" customHeight="1">
      <x:c r="A28" s="3" t="str">
        <x:v>TX0270014</x:v>
      </x:c>
      <x:c r="B28" s="3" t="str">
        <x:v>703</x:v>
      </x:c>
      <x:c r="C28" s="11" t="d">
        <x:v>2002-10-01T00:00:00.000Z</x:v>
      </x:c>
      <x:c r="D28" s="11" t="d">
        <x:v>2002-12-31T00:00:00.000Z</x:v>
      </x:c>
      <x:c r="E28" s="3" t="str">
        <x:v>Y</x:v>
      </x:c>
      <x:c r="F28" s="3" t="str">
        <x:v>MCL</x:v>
      </x:c>
      <x:c r="G28" s="3" t="str">
        <x:v>4000</x:v>
      </x:c>
      <x:c r="H28" s="12" t="n">
        <x:v>15</x:v>
      </x:c>
      <x:c r="I28" s="3" t="str">
        <x:v>MG/L</x:v>
      </x:c>
      <x:c r="J28" s="3" t="str">
        <x:v>15 pCi/L</x:v>
      </x:c>
      <x:c r="K28" s="3" t="str">
        <x:v>Archived</x:v>
      </x:c>
      <x:c r="L28" s="11" t="d">
        <x:v>2002-12-31T00:00:00.000Z</x:v>
      </x:c>
      <x:c r="M28" s="11" t="d">
        <x:v>2005-12-01T00:00:00.000Z</x:v>
      </x:c>
      <x:c r="N28" s="11" t="d">
        <x:v>2014-03-11T00:00:00.000Z</x:v>
      </x:c>
      <x:c r="O28" s="3" t="str"/>
      <x:c r="P28" s="3" t="str">
        <x:v>2026Q3</x:v>
      </x:c>
      <x:c r="Q28" s="3" t="str">
        <x:v>01</x:v>
      </x:c>
      <x:c r="R28" s="3" t="str">
        <x:v>340</x:v>
      </x:c>
      <x:c r="S28" s="3" t="str"/>
    </x:row>
    <x:row r="29" ht="22" customHeight="1">
      <x:c r="A29" s="3" t="str">
        <x:v>TX0270014</x:v>
      </x:c>
      <x:c r="B29" s="3" t="str">
        <x:v>1205</x:v>
      </x:c>
      <x:c r="C29" s="11" t="d">
        <x:v>2003-01-01T00:00:00.000Z</x:v>
      </x:c>
      <x:c r="D29" s="11" t="d">
        <x:v>2003-12-31T00:00:00.000Z</x:v>
      </x:c>
      <x:c r="E29" s="3" t="str">
        <x:v>Y</x:v>
      </x:c>
      <x:c r="F29" s="3" t="str">
        <x:v>MCL</x:v>
      </x:c>
      <x:c r="G29" s="3" t="str">
        <x:v>4000</x:v>
      </x:c>
      <x:c r="H29" s="12" t="n">
        <x:v>94</x:v>
      </x:c>
      <x:c r="I29" s="3" t="str">
        <x:v>MG/L</x:v>
      </x:c>
      <x:c r="J29" s="3" t="str">
        <x:v>15 pCi/L</x:v>
      </x:c>
      <x:c r="K29" s="3" t="str">
        <x:v>Archived</x:v>
      </x:c>
      <x:c r="L29" s="11" t="d">
        <x:v>2003-12-31T00:00:00.000Z</x:v>
      </x:c>
      <x:c r="M29" s="11" t="d">
        <x:v>2005-12-01T00:00:00.000Z</x:v>
      </x:c>
      <x:c r="N29" s="11" t="d">
        <x:v>2014-03-11T00:00:00.000Z</x:v>
      </x:c>
      <x:c r="O29" s="3" t="str"/>
      <x:c r="P29" s="3" t="str">
        <x:v>2026Q3</x:v>
      </x:c>
      <x:c r="Q29" s="3" t="str">
        <x:v>02</x:v>
      </x:c>
      <x:c r="R29" s="3" t="str">
        <x:v>340</x:v>
      </x:c>
      <x:c r="S29" s="3" t="str"/>
    </x:row>
    <x:row r="30" ht="22" customHeight="1">
      <x:c r="A30" s="3" t="str">
        <x:v>TX0270014</x:v>
      </x:c>
      <x:c r="B30" s="3" t="str">
        <x:v>803</x:v>
      </x:c>
      <x:c r="C30" s="11" t="d">
        <x:v>2003-01-01T00:00:00.000Z</x:v>
      </x:c>
      <x:c r="D30" s="11" t="d">
        <x:v>2003-03-31T00:00:00.000Z</x:v>
      </x:c>
      <x:c r="E30" s="3" t="str">
        <x:v>Y</x:v>
      </x:c>
      <x:c r="F30" s="3" t="str">
        <x:v>MCL</x:v>
      </x:c>
      <x:c r="G30" s="3" t="str">
        <x:v>4010</x:v>
      </x:c>
      <x:c r="H30" s="12" t="n">
        <x:v>5</x:v>
      </x:c>
      <x:c r="I30" s="3" t="str">
        <x:v>PCI/L</x:v>
      </x:c>
      <x:c r="J30" s="3" t="str">
        <x:v>5 pCi/L</x:v>
      </x:c>
      <x:c r="K30" s="3" t="str">
        <x:v>Archived</x:v>
      </x:c>
      <x:c r="L30" s="11" t="d">
        <x:v>2003-03-31T00:00:00.000Z</x:v>
      </x:c>
      <x:c r="M30" s="11" t="d">
        <x:v>2005-12-01T00:00:00.000Z</x:v>
      </x:c>
      <x:c r="N30" s="11" t="d">
        <x:v>2014-03-11T00:00:00.000Z</x:v>
      </x:c>
      <x:c r="O30" s="3" t="str"/>
      <x:c r="P30" s="3" t="str">
        <x:v>2026Q3</x:v>
      </x:c>
      <x:c r="Q30" s="3" t="str">
        <x:v>01</x:v>
      </x:c>
      <x:c r="R30" s="3" t="str">
        <x:v>340</x:v>
      </x:c>
      <x:c r="S30" s="3" t="str"/>
    </x:row>
    <x:row r="31" ht="22" customHeight="1">
      <x:c r="A31" s="3" t="str">
        <x:v>TX0270014</x:v>
      </x:c>
      <x:c r="B31" s="3" t="str">
        <x:v>1004</x:v>
      </x:c>
      <x:c r="C31" s="11" t="d">
        <x:v>2003-07-01T00:00:00.000Z</x:v>
      </x:c>
      <x:c r="D31" s="11" t="d">
        <x:v>2003-09-30T00:00:00.000Z</x:v>
      </x:c>
      <x:c r="E31" s="3" t="str">
        <x:v>Y</x:v>
      </x:c>
      <x:c r="F31" s="3" t="str">
        <x:v>MCL</x:v>
      </x:c>
      <x:c r="G31" s="3" t="str">
        <x:v>4010</x:v>
      </x:c>
      <x:c r="H31" s="12" t="n">
        <x:v>5</x:v>
      </x:c>
      <x:c r="I31" s="3" t="str">
        <x:v>PCI/L</x:v>
      </x:c>
      <x:c r="J31" s="3" t="str">
        <x:v>5 pCi/L</x:v>
      </x:c>
      <x:c r="K31" s="3" t="str">
        <x:v>Archived</x:v>
      </x:c>
      <x:c r="L31" s="11" t="d">
        <x:v>2003-09-30T00:00:00.000Z</x:v>
      </x:c>
      <x:c r="M31" s="11" t="d">
        <x:v>2005-12-01T00:00:00.000Z</x:v>
      </x:c>
      <x:c r="N31" s="11" t="d">
        <x:v>2014-03-11T00:00:00.000Z</x:v>
      </x:c>
      <x:c r="O31" s="3" t="str"/>
      <x:c r="P31" s="3" t="str">
        <x:v>2026Q3</x:v>
      </x:c>
      <x:c r="Q31" s="3" t="str">
        <x:v>01</x:v>
      </x:c>
      <x:c r="R31" s="3" t="str">
        <x:v>340</x:v>
      </x:c>
      <x:c r="S31" s="3" t="str"/>
    </x:row>
    <x:row r="32" ht="22" customHeight="1">
      <x:c r="A32" s="3" t="str">
        <x:v>TX0270014</x:v>
      </x:c>
      <x:c r="B32" s="3" t="str">
        <x:v>1104</x:v>
      </x:c>
      <x:c r="C32" s="11" t="d">
        <x:v>2003-07-01T00:00:00.000Z</x:v>
      </x:c>
      <x:c r="D32" s="11" t="d">
        <x:v>2003-09-30T00:00:00.000Z</x:v>
      </x:c>
      <x:c r="E32" s="3" t="str">
        <x:v>Y</x:v>
      </x:c>
      <x:c r="F32" s="3" t="str">
        <x:v>MCL</x:v>
      </x:c>
      <x:c r="G32" s="3" t="str">
        <x:v>4000</x:v>
      </x:c>
      <x:c r="H32" s="12" t="n">
        <x:v>15</x:v>
      </x:c>
      <x:c r="I32" s="3" t="str">
        <x:v>MG/L</x:v>
      </x:c>
      <x:c r="J32" s="3" t="str">
        <x:v>15 pCi/L</x:v>
      </x:c>
      <x:c r="K32" s="3" t="str">
        <x:v>Archived</x:v>
      </x:c>
      <x:c r="L32" s="11" t="d">
        <x:v>2003-09-30T00:00:00.000Z</x:v>
      </x:c>
      <x:c r="M32" s="11" t="d">
        <x:v>2005-12-01T00:00:00.000Z</x:v>
      </x:c>
      <x:c r="N32" s="11" t="d">
        <x:v>2014-03-11T00:00:00.000Z</x:v>
      </x:c>
      <x:c r="O32" s="3" t="str"/>
      <x:c r="P32" s="3" t="str">
        <x:v>2026Q3</x:v>
      </x:c>
      <x:c r="Q32" s="3" t="str">
        <x:v>01</x:v>
      </x:c>
      <x:c r="R32" s="3" t="str">
        <x:v>340</x:v>
      </x:c>
      <x:c r="S32" s="3" t="str"/>
    </x:row>
    <x:row r="33" ht="22" customHeight="1">
      <x:c r="A33" s="3" t="str">
        <x:v>TX0270014</x:v>
      </x:c>
      <x:c r="B33" s="3" t="str">
        <x:v>1304</x:v>
      </x:c>
      <x:c r="C33" s="11" t="d">
        <x:v>2003-10-01T00:00:00.000Z</x:v>
      </x:c>
      <x:c r="D33" s="11" t="d">
        <x:v>2003-12-31T00:00:00.000Z</x:v>
      </x:c>
      <x:c r="E33" s="3" t="str">
        <x:v>Y</x:v>
      </x:c>
      <x:c r="F33" s="3" t="str">
        <x:v>MCL</x:v>
      </x:c>
      <x:c r="G33" s="3" t="str">
        <x:v>4010</x:v>
      </x:c>
      <x:c r="H33" s="12" t="n">
        <x:v>5</x:v>
      </x:c>
      <x:c r="I33" s="3" t="str">
        <x:v>PCI/L</x:v>
      </x:c>
      <x:c r="J33" s="3" t="str">
        <x:v>5 pCi/L</x:v>
      </x:c>
      <x:c r="K33" s="3" t="str">
        <x:v>Archived</x:v>
      </x:c>
      <x:c r="L33" s="11" t="d">
        <x:v>2003-12-31T00:00:00.000Z</x:v>
      </x:c>
      <x:c r="M33" s="11" t="d">
        <x:v>2005-12-01T00:00:00.000Z</x:v>
      </x:c>
      <x:c r="N33" s="11" t="d">
        <x:v>2014-03-11T00:00:00.000Z</x:v>
      </x:c>
      <x:c r="O33" s="3" t="str"/>
      <x:c r="P33" s="3" t="str">
        <x:v>2026Q3</x:v>
      </x:c>
      <x:c r="Q33" s="3" t="str">
        <x:v>01</x:v>
      </x:c>
      <x:c r="R33" s="3" t="str">
        <x:v>340</x:v>
      </x:c>
      <x:c r="S33" s="3" t="str"/>
    </x:row>
    <x:row r="34" ht="22" customHeight="1">
      <x:c r="A34" s="3" t="str">
        <x:v>TX0270014</x:v>
      </x:c>
      <x:c r="B34" s="3" t="str">
        <x:v>1404</x:v>
      </x:c>
      <x:c r="C34" s="11" t="d">
        <x:v>2003-10-01T00:00:00.000Z</x:v>
      </x:c>
      <x:c r="D34" s="11" t="d">
        <x:v>2003-12-31T00:00:00.000Z</x:v>
      </x:c>
      <x:c r="E34" s="3" t="str">
        <x:v>Y</x:v>
      </x:c>
      <x:c r="F34" s="3" t="str">
        <x:v>MCL</x:v>
      </x:c>
      <x:c r="G34" s="3" t="str">
        <x:v>4000</x:v>
      </x:c>
      <x:c r="H34" s="12" t="n">
        <x:v>15</x:v>
      </x:c>
      <x:c r="I34" s="3" t="str">
        <x:v>MG/L</x:v>
      </x:c>
      <x:c r="J34" s="3" t="str">
        <x:v>15 pCi/L</x:v>
      </x:c>
      <x:c r="K34" s="3" t="str">
        <x:v>Archived</x:v>
      </x:c>
      <x:c r="L34" s="11" t="d">
        <x:v>2003-12-31T00:00:00.000Z</x:v>
      </x:c>
      <x:c r="M34" s="11" t="d">
        <x:v>2005-12-01T00:00:00.000Z</x:v>
      </x:c>
      <x:c r="N34" s="11" t="d">
        <x:v>2014-03-11T00:00:00.000Z</x:v>
      </x:c>
      <x:c r="O34" s="3" t="str"/>
      <x:c r="P34" s="3" t="str">
        <x:v>2026Q3</x:v>
      </x:c>
      <x:c r="Q34" s="3" t="str">
        <x:v>01</x:v>
      </x:c>
      <x:c r="R34" s="3" t="str">
        <x:v>340</x:v>
      </x:c>
      <x:c r="S34" s="3" t="str"/>
    </x:row>
    <x:row r="35" ht="22" customHeight="1">
      <x:c r="A35" s="3" t="str">
        <x:v>TX0270014</x:v>
      </x:c>
      <x:c r="B35" s="3" t="str">
        <x:v>1504</x:v>
      </x:c>
      <x:c r="C35" s="11" t="d">
        <x:v>2004-01-01T00:00:00.000Z</x:v>
      </x:c>
      <x:c r="D35" s="11" t="d">
        <x:v>2004-03-31T00:00:00.000Z</x:v>
      </x:c>
      <x:c r="E35" s="3" t="str">
        <x:v>Y</x:v>
      </x:c>
      <x:c r="F35" s="3" t="str">
        <x:v>MCL</x:v>
      </x:c>
      <x:c r="G35" s="3" t="str">
        <x:v>4010</x:v>
      </x:c>
      <x:c r="H35" s="12" t="n">
        <x:v>5</x:v>
      </x:c>
      <x:c r="I35" s="3" t="str">
        <x:v>PCI/L</x:v>
      </x:c>
      <x:c r="J35" s="3" t="str">
        <x:v>5 pCi/L</x:v>
      </x:c>
      <x:c r="K35" s="3" t="str">
        <x:v>Archived</x:v>
      </x:c>
      <x:c r="L35" s="11" t="d">
        <x:v>2004-03-31T00:00:00.000Z</x:v>
      </x:c>
      <x:c r="M35" s="11" t="d">
        <x:v>2005-12-01T00:00:00.000Z</x:v>
      </x:c>
      <x:c r="N35" s="11" t="d">
        <x:v>2014-03-11T00:00:00.000Z</x:v>
      </x:c>
      <x:c r="O35" s="3" t="str"/>
      <x:c r="P35" s="3" t="str">
        <x:v>2026Q3</x:v>
      </x:c>
      <x:c r="Q35" s="3" t="str">
        <x:v>01</x:v>
      </x:c>
      <x:c r="R35" s="3" t="str">
        <x:v>340</x:v>
      </x:c>
      <x:c r="S35" s="3" t="str"/>
    </x:row>
    <x:row r="36" ht="22" customHeight="1">
      <x:c r="A36" s="3" t="str">
        <x:v>TX0270014</x:v>
      </x:c>
      <x:c r="B36" s="3" t="str">
        <x:v>1604</x:v>
      </x:c>
      <x:c r="C36" s="11" t="d">
        <x:v>2004-01-01T00:00:00.000Z</x:v>
      </x:c>
      <x:c r="D36" s="11" t="d">
        <x:v>2004-03-31T00:00:00.000Z</x:v>
      </x:c>
      <x:c r="E36" s="3" t="str">
        <x:v>Y</x:v>
      </x:c>
      <x:c r="F36" s="3" t="str">
        <x:v>MCL</x:v>
      </x:c>
      <x:c r="G36" s="3" t="str">
        <x:v>4000</x:v>
      </x:c>
      <x:c r="H36" s="12" t="n">
        <x:v>15</x:v>
      </x:c>
      <x:c r="I36" s="3" t="str">
        <x:v>MG/L</x:v>
      </x:c>
      <x:c r="J36" s="3" t="str">
        <x:v>15 pCi/L</x:v>
      </x:c>
      <x:c r="K36" s="3" t="str">
        <x:v>Archived</x:v>
      </x:c>
      <x:c r="L36" s="11" t="d">
        <x:v>2004-03-31T00:00:00.000Z</x:v>
      </x:c>
      <x:c r="M36" s="11" t="d">
        <x:v>2005-12-01T00:00:00.000Z</x:v>
      </x:c>
      <x:c r="N36" s="11" t="d">
        <x:v>2014-03-11T00:00:00.000Z</x:v>
      </x:c>
      <x:c r="O36" s="3" t="str"/>
      <x:c r="P36" s="3" t="str">
        <x:v>2026Q3</x:v>
      </x:c>
      <x:c r="Q36" s="3" t="str">
        <x:v>01</x:v>
      </x:c>
      <x:c r="R36" s="3" t="str">
        <x:v>340</x:v>
      </x:c>
      <x:c r="S36" s="3" t="str"/>
    </x:row>
    <x:row r="37" ht="22" customHeight="1">
      <x:c r="A37" s="3" t="str">
        <x:v>TX0270014</x:v>
      </x:c>
      <x:c r="B37" s="3" t="str">
        <x:v>1905</x:v>
      </x:c>
      <x:c r="C37" s="11" t="d">
        <x:v>2004-01-01T00:00:00.000Z</x:v>
      </x:c>
      <x:c r="D37" s="11" t="d">
        <x:v>2004-12-31T00:00:00.000Z</x:v>
      </x:c>
      <x:c r="E37" s="3" t="str">
        <x:v>Y</x:v>
      </x:c>
      <x:c r="F37" s="3" t="str">
        <x:v>MCL</x:v>
      </x:c>
      <x:c r="G37" s="3" t="str">
        <x:v>4000</x:v>
      </x:c>
      <x:c r="H37" s="12" t="n">
        <x:v>79</x:v>
      </x:c>
      <x:c r="I37" s="3" t="str">
        <x:v>MG/L</x:v>
      </x:c>
      <x:c r="J37" s="3" t="str">
        <x:v>15 pCi/L</x:v>
      </x:c>
      <x:c r="K37" s="3" t="str">
        <x:v>Archived</x:v>
      </x:c>
      <x:c r="L37" s="11" t="d">
        <x:v>2004-12-31T00:00:00.000Z</x:v>
      </x:c>
      <x:c r="M37" s="11" t="d">
        <x:v>2005-12-01T00:00:00.000Z</x:v>
      </x:c>
      <x:c r="N37" s="11" t="d">
        <x:v>2014-03-11T00:00:00.000Z</x:v>
      </x:c>
      <x:c r="O37" s="3" t="str"/>
      <x:c r="P37" s="3" t="str">
        <x:v>2026Q3</x:v>
      </x:c>
      <x:c r="Q37" s="3" t="str">
        <x:v>02</x:v>
      </x:c>
      <x:c r="R37" s="3" t="str">
        <x:v>340</x:v>
      </x:c>
      <x:c r="S37" s="3" t="str"/>
    </x:row>
    <x:row r="38" ht="22" customHeight="1">
      <x:c r="A38" s="3" t="str">
        <x:v>TX0270014</x:v>
      </x:c>
      <x:c r="B38" s="3" t="str">
        <x:v>2005</x:v>
      </x:c>
      <x:c r="C38" s="11" t="d">
        <x:v>2004-01-01T00:00:00.000Z</x:v>
      </x:c>
      <x:c r="D38" s="11" t="d">
        <x:v>2004-12-31T00:00:00.000Z</x:v>
      </x:c>
      <x:c r="E38" s="3" t="str">
        <x:v>Y</x:v>
      </x:c>
      <x:c r="F38" s="3" t="str">
        <x:v>MCL</x:v>
      </x:c>
      <x:c r="G38" s="3" t="str">
        <x:v>4010</x:v>
      </x:c>
      <x:c r="H38" s="12" t="n">
        <x:v>33</x:v>
      </x:c>
      <x:c r="I38" s="3" t="str">
        <x:v>PCI/L</x:v>
      </x:c>
      <x:c r="J38" s="3" t="str">
        <x:v>5 pCi/L</x:v>
      </x:c>
      <x:c r="K38" s="3" t="str">
        <x:v>Archived</x:v>
      </x:c>
      <x:c r="L38" s="11" t="d">
        <x:v>2004-12-31T00:00:00.000Z</x:v>
      </x:c>
      <x:c r="M38" s="11" t="d">
        <x:v>2005-12-01T00:00:00.000Z</x:v>
      </x:c>
      <x:c r="N38" s="11" t="d">
        <x:v>2014-03-11T00:00:00.000Z</x:v>
      </x:c>
      <x:c r="O38" s="3" t="str"/>
      <x:c r="P38" s="3" t="str">
        <x:v>2026Q3</x:v>
      </x:c>
      <x:c r="Q38" s="3" t="str">
        <x:v>02</x:v>
      </x:c>
      <x:c r="R38" s="3" t="str">
        <x:v>340</x:v>
      </x:c>
      <x:c r="S38" s="3" t="str"/>
    </x:row>
    <x:row r="39" ht="22" customHeight="1">
      <x:c r="A39" s="3" t="str">
        <x:v>TX0270014</x:v>
      </x:c>
      <x:c r="B39" s="3" t="str">
        <x:v>304</x:v>
      </x:c>
      <x:c r="C39" s="11" t="d">
        <x:v>2004-07-01T00:00:00.000Z</x:v>
      </x:c>
      <x:c r="D39" s="11" t="d">
        <x:v>2005-04-13T00:00:00.000Z</x:v>
      </x:c>
      <x:c r="E39" s="3" t="str">
        <x:v>N</x:v>
      </x:c>
      <x:c r="F39" s="3" t="str">
        <x:v>Other</x:v>
      </x:c>
      <x:c r="G39" s="3" t="str">
        <x:v>7000</x:v>
      </x:c>
      <x:c r="H39" s="12" t="str"/>
      <x:c r="I39" s="3" t="str"/>
      <x:c r="J39" s="3" t="str">
        <x:v> </x:v>
      </x:c>
      <x:c r="K39" s="3" t="str">
        <x:v>Resolved</x:v>
      </x:c>
      <x:c r="L39" s="11" t="d">
        <x:v>2005-04-13T00:00:00.000Z</x:v>
      </x:c>
      <x:c r="M39" s="11" t="d">
        <x:v>2005-12-01T00:00:00.000Z</x:v>
      </x:c>
      <x:c r="N39" s="11" t="d">
        <x:v>2014-03-11T00:00:00.000Z</x:v>
      </x:c>
      <x:c r="O39" s="3" t="str"/>
      <x:c r="P39" s="3" t="str">
        <x:v>2026Q3</x:v>
      </x:c>
      <x:c r="Q39" s="3" t="str">
        <x:v>71</x:v>
      </x:c>
      <x:c r="R39" s="3" t="str">
        <x:v>420</x:v>
      </x:c>
      <x:c r="S39" s="3" t="str"/>
    </x:row>
    <x:row r="40" ht="22" customHeight="1">
      <x:c r="A40" s="3" t="str">
        <x:v>TX0270014</x:v>
      </x:c>
      <x:c r="B40" s="3" t="str">
        <x:v>2305</x:v>
      </x:c>
      <x:c r="C40" s="11" t="d">
        <x:v>2004-10-01T00:00:00.000Z</x:v>
      </x:c>
      <x:c r="D40" s="11" t="d">
        <x:v>2004-12-31T00:00:00.000Z</x:v>
      </x:c>
      <x:c r="E40" s="3" t="str">
        <x:v>Y</x:v>
      </x:c>
      <x:c r="F40" s="3" t="str">
        <x:v>MCL</x:v>
      </x:c>
      <x:c r="G40" s="3" t="str">
        <x:v>4010</x:v>
      </x:c>
      <x:c r="H40" s="12" t="n">
        <x:v>5</x:v>
      </x:c>
      <x:c r="I40" s="3" t="str">
        <x:v>PCI/L</x:v>
      </x:c>
      <x:c r="J40" s="3" t="str">
        <x:v>5 pCi/L</x:v>
      </x:c>
      <x:c r="K40" s="3" t="str">
        <x:v>Archived</x:v>
      </x:c>
      <x:c r="L40" s="11" t="d">
        <x:v>2004-12-31T00:00:00.000Z</x:v>
      </x:c>
      <x:c r="M40" s="11" t="d">
        <x:v>2005-12-01T00:00:00.000Z</x:v>
      </x:c>
      <x:c r="N40" s="11" t="d">
        <x:v>2014-03-11T00:00:00.000Z</x:v>
      </x:c>
      <x:c r="O40" s="3" t="str"/>
      <x:c r="P40" s="3" t="str">
        <x:v>2026Q3</x:v>
      </x:c>
      <x:c r="Q40" s="3" t="str">
        <x:v>01</x:v>
      </x:c>
      <x:c r="R40" s="3" t="str">
        <x:v>340</x:v>
      </x:c>
      <x:c r="S40" s="3" t="str"/>
    </x:row>
    <x:row r="41" ht="22" customHeight="1">
      <x:c r="A41" s="3" t="str">
        <x:v>TX0270014</x:v>
      </x:c>
      <x:c r="B41" s="3" t="str">
        <x:v>2405</x:v>
      </x:c>
      <x:c r="C41" s="11" t="d">
        <x:v>2004-10-01T00:00:00.000Z</x:v>
      </x:c>
      <x:c r="D41" s="11" t="d">
        <x:v>2004-12-31T00:00:00.000Z</x:v>
      </x:c>
      <x:c r="E41" s="3" t="str">
        <x:v>Y</x:v>
      </x:c>
      <x:c r="F41" s="3" t="str">
        <x:v>MCL</x:v>
      </x:c>
      <x:c r="G41" s="3" t="str">
        <x:v>4000</x:v>
      </x:c>
      <x:c r="H41" s="12" t="n">
        <x:v>15</x:v>
      </x:c>
      <x:c r="I41" s="3" t="str">
        <x:v>MG/L</x:v>
      </x:c>
      <x:c r="J41" s="3" t="str">
        <x:v>15 pCi/L</x:v>
      </x:c>
      <x:c r="K41" s="3" t="str">
        <x:v>Archived</x:v>
      </x:c>
      <x:c r="L41" s="11" t="d">
        <x:v>2004-12-31T00:00:00.000Z</x:v>
      </x:c>
      <x:c r="M41" s="11" t="d">
        <x:v>2005-12-01T00:00:00.000Z</x:v>
      </x:c>
      <x:c r="N41" s="11" t="d">
        <x:v>2014-03-11T00:00:00.000Z</x:v>
      </x:c>
      <x:c r="O41" s="3" t="str"/>
      <x:c r="P41" s="3" t="str">
        <x:v>2026Q3</x:v>
      </x:c>
      <x:c r="Q41" s="3" t="str">
        <x:v>01</x:v>
      </x:c>
      <x:c r="R41" s="3" t="str">
        <x:v>340</x:v>
      </x:c>
      <x:c r="S41" s="3" t="str"/>
    </x:row>
    <x:row r="42" ht="22" customHeight="1">
      <x:c r="A42" s="3" t="str">
        <x:v>TX0270014</x:v>
      </x:c>
      <x:c r="B42" s="3" t="str">
        <x:v>105</x:v>
      </x:c>
      <x:c r="C42" s="11" t="d">
        <x:v>2004-11-01T00:00:00.000Z</x:v>
      </x:c>
      <x:c r="D42" s="11" t="d">
        <x:v>2004-11-30T00:00:00.000Z</x:v>
      </x:c>
      <x:c r="E42" s="3" t="str">
        <x:v>Y</x:v>
      </x:c>
      <x:c r="F42" s="3" t="str">
        <x:v>MCL</x:v>
      </x:c>
      <x:c r="G42" s="3" t="str">
        <x:v>3100</x:v>
      </x:c>
      <x:c r="H42" s="12" t="str"/>
      <x:c r="I42" s="3" t="str"/>
      <x:c r="J42" s="3" t="str">
        <x:v>5% of samples</x:v>
      </x:c>
      <x:c r="K42" s="3" t="str">
        <x:v>Resolved</x:v>
      </x:c>
      <x:c r="L42" s="11" t="d">
        <x:v>2004-11-30T00:00:00.000Z</x:v>
      </x:c>
      <x:c r="M42" s="11" t="d">
        <x:v>2005-03-09T00:00:00.000Z</x:v>
      </x:c>
      <x:c r="N42" s="11" t="d">
        <x:v>2014-03-11T00:00:00.000Z</x:v>
      </x:c>
      <x:c r="O42" s="3" t="str"/>
      <x:c r="P42" s="3" t="str">
        <x:v>2026Q3</x:v>
      </x:c>
      <x:c r="Q42" s="3" t="str">
        <x:v>22</x:v>
      </x:c>
      <x:c r="R42" s="3" t="str">
        <x:v>110</x:v>
      </x:c>
      <x:c r="S42" s="3" t="str"/>
    </x:row>
    <x:row r="43" ht="22" customHeight="1">
      <x:c r="A43" s="3" t="str">
        <x:v>TX0270014</x:v>
      </x:c>
      <x:c r="B43" s="3" t="str">
        <x:v>205</x:v>
      </x:c>
      <x:c r="C43" s="11" t="d">
        <x:v>2004-11-01T00:00:00.000Z</x:v>
      </x:c>
      <x:c r="D43" s="11" t="d">
        <x:v>2004-11-30T00:00:00.000Z</x:v>
      </x:c>
      <x:c r="E43" s="3" t="str">
        <x:v>N</x:v>
      </x:c>
      <x:c r="F43" s="3" t="str">
        <x:v>MR</x:v>
      </x:c>
      <x:c r="G43" s="3" t="str">
        <x:v>3100</x:v>
      </x:c>
      <x:c r="H43" s="12" t="str"/>
      <x:c r="I43" s="3" t="str"/>
      <x:c r="J43" s="3" t="str">
        <x:v>5% of samples</x:v>
      </x:c>
      <x:c r="K43" s="3" t="str">
        <x:v>Resolved</x:v>
      </x:c>
      <x:c r="L43" s="11" t="d">
        <x:v>2004-11-30T00:00:00.000Z</x:v>
      </x:c>
      <x:c r="M43" s="11" t="d">
        <x:v>2005-03-09T00:00:00.000Z</x:v>
      </x:c>
      <x:c r="N43" s="11" t="d">
        <x:v>2014-03-11T00:00:00.000Z</x:v>
      </x:c>
      <x:c r="O43" s="3" t="str"/>
      <x:c r="P43" s="3" t="str">
        <x:v>2026Q3</x:v>
      </x:c>
      <x:c r="Q43" s="3" t="str">
        <x:v>26</x:v>
      </x:c>
      <x:c r="R43" s="3" t="str">
        <x:v>110</x:v>
      </x:c>
      <x:c r="S43" s="3" t="str"/>
    </x:row>
    <x:row r="44" ht="22" customHeight="1">
      <x:c r="A44" s="3" t="str">
        <x:v>TX0270014</x:v>
      </x:c>
      <x:c r="B44" s="3" t="str">
        <x:v>2105</x:v>
      </x:c>
      <x:c r="C44" s="11" t="d">
        <x:v>2005-01-01T00:00:00.000Z</x:v>
      </x:c>
      <x:c r="D44" s="11" t="d">
        <x:v>2005-03-31T00:00:00.000Z</x:v>
      </x:c>
      <x:c r="E44" s="3" t="str">
        <x:v>Y</x:v>
      </x:c>
      <x:c r="F44" s="3" t="str">
        <x:v>MCL</x:v>
      </x:c>
      <x:c r="G44" s="3" t="str">
        <x:v>4010</x:v>
      </x:c>
      <x:c r="H44" s="12" t="n">
        <x:v>32</x:v>
      </x:c>
      <x:c r="I44" s="3" t="str">
        <x:v>PCI/L</x:v>
      </x:c>
      <x:c r="J44" s="3" t="str">
        <x:v>5 pCi/L</x:v>
      </x:c>
      <x:c r="K44" s="3" t="str">
        <x:v>Archived</x:v>
      </x:c>
      <x:c r="L44" s="11" t="d">
        <x:v>2005-03-31T00:00:00.000Z</x:v>
      </x:c>
      <x:c r="M44" s="11" t="d">
        <x:v>2005-12-01T00:00:00.000Z</x:v>
      </x:c>
      <x:c r="N44" s="11" t="d">
        <x:v>2014-03-11T00:00:00.000Z</x:v>
      </x:c>
      <x:c r="O44" s="3" t="str"/>
      <x:c r="P44" s="3" t="str">
        <x:v>2026Q3</x:v>
      </x:c>
      <x:c r="Q44" s="3" t="str">
        <x:v>02</x:v>
      </x:c>
      <x:c r="R44" s="3" t="str">
        <x:v>340</x:v>
      </x:c>
      <x:c r="S44" s="3" t="str"/>
    </x:row>
    <x:row r="45" ht="22" customHeight="1">
      <x:c r="A45" s="3" t="str">
        <x:v>TX0270014</x:v>
      </x:c>
      <x:c r="B45" s="3" t="str">
        <x:v>2205</x:v>
      </x:c>
      <x:c r="C45" s="11" t="d">
        <x:v>2005-01-01T00:00:00.000Z</x:v>
      </x:c>
      <x:c r="D45" s="11" t="d">
        <x:v>2005-03-31T00:00:00.000Z</x:v>
      </x:c>
      <x:c r="E45" s="3" t="str">
        <x:v>Y</x:v>
      </x:c>
      <x:c r="F45" s="3" t="str">
        <x:v>MCL</x:v>
      </x:c>
      <x:c r="G45" s="3" t="str">
        <x:v>4000</x:v>
      </x:c>
      <x:c r="H45" s="12" t="n">
        <x:v>81</x:v>
      </x:c>
      <x:c r="I45" s="3" t="str">
        <x:v>MG/L</x:v>
      </x:c>
      <x:c r="J45" s="3" t="str">
        <x:v>15 pCi/L</x:v>
      </x:c>
      <x:c r="K45" s="3" t="str">
        <x:v>Archived</x:v>
      </x:c>
      <x:c r="L45" s="11" t="d">
        <x:v>2005-03-31T00:00:00.000Z</x:v>
      </x:c>
      <x:c r="M45" s="11" t="d">
        <x:v>2005-12-01T00:00:00.000Z</x:v>
      </x:c>
      <x:c r="N45" s="11" t="d">
        <x:v>2014-03-11T00:00:00.000Z</x:v>
      </x:c>
      <x:c r="O45" s="3" t="str"/>
      <x:c r="P45" s="3" t="str">
        <x:v>2026Q3</x:v>
      </x:c>
      <x:c r="Q45" s="3" t="str">
        <x:v>02</x:v>
      </x:c>
      <x:c r="R45" s="3" t="str">
        <x:v>340</x:v>
      </x:c>
      <x:c r="S45" s="3" t="str"/>
    </x:row>
    <x:row r="46" ht="22" customHeight="1">
      <x:c r="A46" s="3" t="str">
        <x:v>TX0270014</x:v>
      </x:c>
      <x:c r="B46" s="3" t="str">
        <x:v>2607</x:v>
      </x:c>
      <x:c r="C46" s="11" t="d">
        <x:v>2006-01-01T00:00:00.000Z</x:v>
      </x:c>
      <x:c r="D46" s="11" t="d">
        <x:v>2006-12-31T00:00:00.000Z</x:v>
      </x:c>
      <x:c r="E46" s="3" t="str">
        <x:v>Y</x:v>
      </x:c>
      <x:c r="F46" s="3" t="str">
        <x:v>MCL</x:v>
      </x:c>
      <x:c r="G46" s="3" t="str">
        <x:v>4010</x:v>
      </x:c>
      <x:c r="H46" s="12" t="n">
        <x:v>34</x:v>
      </x:c>
      <x:c r="I46" s="3" t="str">
        <x:v>PCI/L</x:v>
      </x:c>
      <x:c r="J46" s="3" t="str">
        <x:v>5 pCi/L</x:v>
      </x:c>
      <x:c r="K46" s="3" t="str">
        <x:v>Archived</x:v>
      </x:c>
      <x:c r="L46" s="11" t="d">
        <x:v>2006-12-31T00:00:00.000Z</x:v>
      </x:c>
      <x:c r="M46" s="11" t="d">
        <x:v>2009-02-17T00:00:00.000Z</x:v>
      </x:c>
      <x:c r="N46" s="11" t="d">
        <x:v>2014-03-11T00:00:00.000Z</x:v>
      </x:c>
      <x:c r="O46" s="3" t="str"/>
      <x:c r="P46" s="3" t="str">
        <x:v>2026Q3</x:v>
      </x:c>
      <x:c r="Q46" s="3" t="str">
        <x:v>02</x:v>
      </x:c>
      <x:c r="R46" s="3" t="str">
        <x:v>340</x:v>
      </x:c>
      <x:c r="S46" s="3" t="str"/>
    </x:row>
    <x:row r="47" ht="22" customHeight="1">
      <x:c r="A47" s="3" t="str">
        <x:v>TX0270014</x:v>
      </x:c>
      <x:c r="B47" s="3" t="str">
        <x:v>60029033</x:v>
      </x:c>
      <x:c r="C47" s="11" t="d">
        <x:v>2006-01-01T00:00:00.000Z</x:v>
      </x:c>
      <x:c r="D47" s="11" t="d">
        <x:v>2006-12-31T00:00:00.000Z</x:v>
      </x:c>
      <x:c r="E47" s="3" t="str">
        <x:v>Y</x:v>
      </x:c>
      <x:c r="F47" s="3" t="str">
        <x:v>MCL</x:v>
      </x:c>
      <x:c r="G47" s="3" t="str">
        <x:v>4000</x:v>
      </x:c>
      <x:c r="H47" s="12" t="n">
        <x:v>104</x:v>
      </x:c>
      <x:c r="I47" s="3" t="str">
        <x:v>PCI/L</x:v>
      </x:c>
      <x:c r="J47" s="3" t="str">
        <x:v>15 pCi/L</x:v>
      </x:c>
      <x:c r="K47" s="3" t="str">
        <x:v>Archived</x:v>
      </x:c>
      <x:c r="L47" s="11" t="d">
        <x:v>2006-12-31T00:00:00.000Z</x:v>
      </x:c>
      <x:c r="M47" s="11" t="d">
        <x:v>2009-09-29T00:00:00.000Z</x:v>
      </x:c>
      <x:c r="N47" s="11" t="d">
        <x:v>2014-03-11T00:00:00.000Z</x:v>
      </x:c>
      <x:c r="O47" s="3" t="str"/>
      <x:c r="P47" s="3" t="str">
        <x:v>2026Q3</x:v>
      </x:c>
      <x:c r="Q47" s="3" t="str">
        <x:v>02</x:v>
      </x:c>
      <x:c r="R47" s="3" t="str">
        <x:v>340</x:v>
      </x:c>
      <x:c r="S47" s="3" t="str"/>
    </x:row>
    <x:row r="48" ht="22" customHeight="1">
      <x:c r="A48" s="3" t="str">
        <x:v>TX0270014</x:v>
      </x:c>
      <x:c r="B48" s="3" t="str">
        <x:v>80031261</x:v>
      </x:c>
      <x:c r="C48" s="11" t="d">
        <x:v>2006-01-01T00:00:00.000Z</x:v>
      </x:c>
      <x:c r="D48" s="11" t="d">
        <x:v>2010-09-23T00:00:00.000Z</x:v>
      </x:c>
      <x:c r="E48" s="3" t="str">
        <x:v>N</x:v>
      </x:c>
      <x:c r="F48" s="3" t="str">
        <x:v>Other</x:v>
      </x:c>
      <x:c r="G48" s="3" t="str">
        <x:v>7000</x:v>
      </x:c>
      <x:c r="H48" s="12" t="str"/>
      <x:c r="I48" s="3" t="str"/>
      <x:c r="J48" s="3" t="str">
        <x:v> </x:v>
      </x:c>
      <x:c r="K48" s="3" t="str">
        <x:v>Resolved</x:v>
      </x:c>
      <x:c r="L48" s="11" t="d">
        <x:v>2010-09-23T00:00:00.000Z</x:v>
      </x:c>
      <x:c r="M48" s="11" t="d">
        <x:v>2009-09-29T00:00:00.000Z</x:v>
      </x:c>
      <x:c r="N48" s="11" t="d">
        <x:v>2014-03-11T00:00:00.000Z</x:v>
      </x:c>
      <x:c r="O48" s="3" t="str"/>
      <x:c r="P48" s="3" t="str">
        <x:v>2026Q3</x:v>
      </x:c>
      <x:c r="Q48" s="3" t="str">
        <x:v>72</x:v>
      </x:c>
      <x:c r="R48" s="3" t="str">
        <x:v>420</x:v>
      </x:c>
      <x:c r="S48" s="3" t="str"/>
    </x:row>
    <x:row r="49" ht="22" customHeight="1">
      <x:c r="A49" s="3" t="str">
        <x:v>TX0270014</x:v>
      </x:c>
      <x:c r="B49" s="3" t="str">
        <x:v>3108</x:v>
      </x:c>
      <x:c r="C49" s="11" t="d">
        <x:v>2007-01-01T00:00:00.000Z</x:v>
      </x:c>
      <x:c r="D49" s="11" t="d">
        <x:v>2007-03-31T00:00:00.000Z</x:v>
      </x:c>
      <x:c r="E49" s="3" t="str">
        <x:v>Y</x:v>
      </x:c>
      <x:c r="F49" s="3" t="str">
        <x:v>MCL</x:v>
      </x:c>
      <x:c r="G49" s="3" t="str">
        <x:v>4010</x:v>
      </x:c>
      <x:c r="H49" s="12" t="n">
        <x:v>34</x:v>
      </x:c>
      <x:c r="I49" s="3" t="str">
        <x:v>PCI/L</x:v>
      </x:c>
      <x:c r="J49" s="3" t="str">
        <x:v>5 pCi/L</x:v>
      </x:c>
      <x:c r="K49" s="3" t="str">
        <x:v>Archived</x:v>
      </x:c>
      <x:c r="L49" s="11" t="d">
        <x:v>2007-03-31T00:00:00.000Z</x:v>
      </x:c>
      <x:c r="M49" s="11" t="d">
        <x:v>2009-02-17T00:00:00.000Z</x:v>
      </x:c>
      <x:c r="N49" s="11" t="d">
        <x:v>2014-03-11T00:00:00.000Z</x:v>
      </x:c>
      <x:c r="O49" s="3" t="str"/>
      <x:c r="P49" s="3" t="str">
        <x:v>2026Q3</x:v>
      </x:c>
      <x:c r="Q49" s="3" t="str">
        <x:v>02</x:v>
      </x:c>
      <x:c r="R49" s="3" t="str">
        <x:v>340</x:v>
      </x:c>
      <x:c r="S49" s="3" t="str"/>
    </x:row>
    <x:row r="50" ht="22" customHeight="1">
      <x:c r="A50" s="3" t="str">
        <x:v>TX0270014</x:v>
      </x:c>
      <x:c r="B50" s="3" t="str">
        <x:v>3508</x:v>
      </x:c>
      <x:c r="C50" s="11" t="d">
        <x:v>2007-01-01T00:00:00.000Z</x:v>
      </x:c>
      <x:c r="D50" s="11" t="d">
        <x:v>2007-03-31T00:00:00.000Z</x:v>
      </x:c>
      <x:c r="E50" s="3" t="str">
        <x:v>Y</x:v>
      </x:c>
      <x:c r="F50" s="3" t="str">
        <x:v>MCL</x:v>
      </x:c>
      <x:c r="G50" s="3" t="str">
        <x:v>4000</x:v>
      </x:c>
      <x:c r="H50" s="12" t="n">
        <x:v>105</x:v>
      </x:c>
      <x:c r="I50" s="3" t="str">
        <x:v>PCI/L</x:v>
      </x:c>
      <x:c r="J50" s="3" t="str">
        <x:v>15 pCi/L</x:v>
      </x:c>
      <x:c r="K50" s="3" t="str">
        <x:v>Archived</x:v>
      </x:c>
      <x:c r="L50" s="11" t="d">
        <x:v>2007-03-31T00:00:00.000Z</x:v>
      </x:c>
      <x:c r="M50" s="11" t="d">
        <x:v>2009-02-17T00:00:00.000Z</x:v>
      </x:c>
      <x:c r="N50" s="11" t="d">
        <x:v>2014-03-11T00:00:00.000Z</x:v>
      </x:c>
      <x:c r="O50" s="3" t="str"/>
      <x:c r="P50" s="3" t="str">
        <x:v>2026Q3</x:v>
      </x:c>
      <x:c r="Q50" s="3" t="str">
        <x:v>02</x:v>
      </x:c>
      <x:c r="R50" s="3" t="str">
        <x:v>340</x:v>
      </x:c>
      <x:c r="S50" s="3" t="str"/>
    </x:row>
    <x:row r="51" ht="22" customHeight="1">
      <x:c r="A51" s="3" t="str">
        <x:v>TX0270014</x:v>
      </x:c>
      <x:c r="B51" s="3" t="str">
        <x:v>960009119</x:v>
      </x:c>
      <x:c r="C51" s="11" t="d">
        <x:v>2007-01-01T00:00:00.000Z</x:v>
      </x:c>
      <x:c r="D51" s="11" t="d">
        <x:v>2009-12-31T00:00:00.000Z</x:v>
      </x:c>
      <x:c r="E51" s="3" t="str">
        <x:v>N</x:v>
      </x:c>
      <x:c r="F51" s="3" t="str">
        <x:v>MR</x:v>
      </x:c>
      <x:c r="G51" s="3" t="str">
        <x:v>1005</x:v>
      </x:c>
      <x:c r="H51" s="12" t="str"/>
      <x:c r="I51" s="3" t="str"/>
      <x:c r="J51" s="3" t="str">
        <x:v>0.010 mg/L</x:v>
      </x:c>
      <x:c r="K51" s="3" t="str">
        <x:v>Resolved</x:v>
      </x:c>
      <x:c r="L51" s="11" t="d">
        <x:v>2009-12-31T00:00:00.000Z</x:v>
      </x:c>
      <x:c r="M51" s="11" t="d">
        <x:v>2013-12-10T00:00:00.000Z</x:v>
      </x:c>
      <x:c r="N51" s="11" t="d">
        <x:v>2016-09-23T00:00:00.000Z</x:v>
      </x:c>
      <x:c r="O51" s="3" t="str"/>
      <x:c r="P51" s="3" t="str">
        <x:v>2026Q3</x:v>
      </x:c>
      <x:c r="Q51" s="3" t="str">
        <x:v>03</x:v>
      </x:c>
      <x:c r="R51" s="3" t="str">
        <x:v>332</x:v>
      </x:c>
      <x:c r="S51" s="3" t="str"/>
    </x:row>
    <x:row r="52" ht="22" customHeight="1">
      <x:c r="A52" s="3" t="str">
        <x:v>TX0270014</x:v>
      </x:c>
      <x:c r="B52" s="3" t="str">
        <x:v>960009120</x:v>
      </x:c>
      <x:c r="C52" s="11" t="d">
        <x:v>2007-01-01T00:00:00.000Z</x:v>
      </x:c>
      <x:c r="D52" s="11" t="d">
        <x:v>2009-12-31T00:00:00.000Z</x:v>
      </x:c>
      <x:c r="E52" s="3" t="str">
        <x:v>N</x:v>
      </x:c>
      <x:c r="F52" s="3" t="str">
        <x:v>MR</x:v>
      </x:c>
      <x:c r="G52" s="3" t="str">
        <x:v>1010</x:v>
      </x:c>
      <x:c r="H52" s="12" t="str"/>
      <x:c r="I52" s="3" t="str"/>
      <x:c r="J52" s="3" t="str">
        <x:v>2 mg/L</x:v>
      </x:c>
      <x:c r="K52" s="3" t="str">
        <x:v>Resolved</x:v>
      </x:c>
      <x:c r="L52" s="11" t="d">
        <x:v>2009-12-31T00:00:00.000Z</x:v>
      </x:c>
      <x:c r="M52" s="11" t="d">
        <x:v>2013-12-10T00:00:00.000Z</x:v>
      </x:c>
      <x:c r="N52" s="11" t="d">
        <x:v>2016-09-23T00:00:00.000Z</x:v>
      </x:c>
      <x:c r="O52" s="3" t="str"/>
      <x:c r="P52" s="3" t="str">
        <x:v>2026Q3</x:v>
      </x:c>
      <x:c r="Q52" s="3" t="str">
        <x:v>03</x:v>
      </x:c>
      <x:c r="R52" s="3" t="str">
        <x:v>333</x:v>
      </x:c>
      <x:c r="S52" s="3" t="str"/>
    </x:row>
    <x:row r="53" ht="22" customHeight="1">
      <x:c r="A53" s="3" t="str">
        <x:v>TX0270014</x:v>
      </x:c>
      <x:c r="B53" s="3" t="str">
        <x:v>960009121</x:v>
      </x:c>
      <x:c r="C53" s="11" t="d">
        <x:v>2007-01-01T00:00:00.000Z</x:v>
      </x:c>
      <x:c r="D53" s="11" t="d">
        <x:v>2009-12-31T00:00:00.000Z</x:v>
      </x:c>
      <x:c r="E53" s="3" t="str">
        <x:v>N</x:v>
      </x:c>
      <x:c r="F53" s="3" t="str">
        <x:v>MR</x:v>
      </x:c>
      <x:c r="G53" s="3" t="str">
        <x:v>1015</x:v>
      </x:c>
      <x:c r="H53" s="12" t="str"/>
      <x:c r="I53" s="3" t="str"/>
      <x:c r="J53" s="3" t="str">
        <x:v>0.005 mg/L</x:v>
      </x:c>
      <x:c r="K53" s="3" t="str">
        <x:v>Resolved</x:v>
      </x:c>
      <x:c r="L53" s="11" t="d">
        <x:v>2009-12-31T00:00:00.000Z</x:v>
      </x:c>
      <x:c r="M53" s="11" t="d">
        <x:v>2013-12-10T00:00:00.000Z</x:v>
      </x:c>
      <x:c r="N53" s="11" t="d">
        <x:v>2016-09-23T00:00:00.000Z</x:v>
      </x:c>
      <x:c r="O53" s="3" t="str"/>
      <x:c r="P53" s="3" t="str">
        <x:v>2026Q3</x:v>
      </x:c>
      <x:c r="Q53" s="3" t="str">
        <x:v>03</x:v>
      </x:c>
      <x:c r="R53" s="3" t="str">
        <x:v>333</x:v>
      </x:c>
      <x:c r="S53" s="3" t="str"/>
    </x:row>
    <x:row r="54" ht="22" customHeight="1">
      <x:c r="A54" s="3" t="str">
        <x:v>TX0270014</x:v>
      </x:c>
      <x:c r="B54" s="3" t="str">
        <x:v>960009122</x:v>
      </x:c>
      <x:c r="C54" s="11" t="d">
        <x:v>2007-01-01T00:00:00.000Z</x:v>
      </x:c>
      <x:c r="D54" s="11" t="d">
        <x:v>2009-12-31T00:00:00.000Z</x:v>
      </x:c>
      <x:c r="E54" s="3" t="str">
        <x:v>N</x:v>
      </x:c>
      <x:c r="F54" s="3" t="str">
        <x:v>MR</x:v>
      </x:c>
      <x:c r="G54" s="3" t="str">
        <x:v>1020</x:v>
      </x:c>
      <x:c r="H54" s="12" t="str"/>
      <x:c r="I54" s="3" t="str"/>
      <x:c r="J54" s="3" t="str">
        <x:v>0.1 mg/L</x:v>
      </x:c>
      <x:c r="K54" s="3" t="str">
        <x:v>Resolved</x:v>
      </x:c>
      <x:c r="L54" s="11" t="d">
        <x:v>2009-12-31T00:00:00.000Z</x:v>
      </x:c>
      <x:c r="M54" s="11" t="d">
        <x:v>2013-12-10T00:00:00.000Z</x:v>
      </x:c>
      <x:c r="N54" s="11" t="d">
        <x:v>2016-09-23T00:00:00.000Z</x:v>
      </x:c>
      <x:c r="O54" s="3" t="str"/>
      <x:c r="P54" s="3" t="str">
        <x:v>2026Q3</x:v>
      </x:c>
      <x:c r="Q54" s="3" t="str">
        <x:v>03</x:v>
      </x:c>
      <x:c r="R54" s="3" t="str">
        <x:v>333</x:v>
      </x:c>
      <x:c r="S54" s="3" t="str"/>
    </x:row>
    <x:row r="55" ht="22" customHeight="1">
      <x:c r="A55" s="3" t="str">
        <x:v>TX0270014</x:v>
      </x:c>
      <x:c r="B55" s="3" t="str">
        <x:v>960009126</x:v>
      </x:c>
      <x:c r="C55" s="11" t="d">
        <x:v>2007-01-01T00:00:00.000Z</x:v>
      </x:c>
      <x:c r="D55" s="11" t="d">
        <x:v>2009-12-31T00:00:00.000Z</x:v>
      </x:c>
      <x:c r="E55" s="3" t="str">
        <x:v>N</x:v>
      </x:c>
      <x:c r="F55" s="3" t="str">
        <x:v>MR</x:v>
      </x:c>
      <x:c r="G55" s="3" t="str">
        <x:v>1035</x:v>
      </x:c>
      <x:c r="H55" s="12" t="str"/>
      <x:c r="I55" s="3" t="str"/>
      <x:c r="J55" s="3" t="str">
        <x:v>0.002 mg/L</x:v>
      </x:c>
      <x:c r="K55" s="3" t="str">
        <x:v>Resolved</x:v>
      </x:c>
      <x:c r="L55" s="11" t="d">
        <x:v>2009-12-31T00:00:00.000Z</x:v>
      </x:c>
      <x:c r="M55" s="11" t="d">
        <x:v>2013-12-10T00:00:00.000Z</x:v>
      </x:c>
      <x:c r="N55" s="11" t="d">
        <x:v>2016-09-23T00:00:00.000Z</x:v>
      </x:c>
      <x:c r="O55" s="3" t="str"/>
      <x:c r="P55" s="3" t="str">
        <x:v>2026Q3</x:v>
      </x:c>
      <x:c r="Q55" s="3" t="str">
        <x:v>03</x:v>
      </x:c>
      <x:c r="R55" s="3" t="str">
        <x:v>333</x:v>
      </x:c>
      <x:c r="S55" s="3" t="str"/>
    </x:row>
    <x:row r="56" ht="22" customHeight="1">
      <x:c r="A56" s="3" t="str">
        <x:v>TX0270014</x:v>
      </x:c>
      <x:c r="B56" s="3" t="str">
        <x:v>960009128</x:v>
      </x:c>
      <x:c r="C56" s="11" t="d">
        <x:v>2007-01-01T00:00:00.000Z</x:v>
      </x:c>
      <x:c r="D56" s="11" t="d">
        <x:v>2009-12-31T00:00:00.000Z</x:v>
      </x:c>
      <x:c r="E56" s="3" t="str">
        <x:v>N</x:v>
      </x:c>
      <x:c r="F56" s="3" t="str">
        <x:v>MR</x:v>
      </x:c>
      <x:c r="G56" s="3" t="str">
        <x:v>1074</x:v>
      </x:c>
      <x:c r="H56" s="12" t="str"/>
      <x:c r="I56" s="3" t="str"/>
      <x:c r="J56" s="3" t="str">
        <x:v>0.006 mg/L</x:v>
      </x:c>
      <x:c r="K56" s="3" t="str">
        <x:v>Resolved</x:v>
      </x:c>
      <x:c r="L56" s="11" t="d">
        <x:v>2009-12-31T00:00:00.000Z</x:v>
      </x:c>
      <x:c r="M56" s="11" t="d">
        <x:v>2013-12-10T00:00:00.000Z</x:v>
      </x:c>
      <x:c r="N56" s="11" t="d">
        <x:v>2016-09-23T00:00:00.000Z</x:v>
      </x:c>
      <x:c r="O56" s="3" t="str"/>
      <x:c r="P56" s="3" t="str">
        <x:v>2026Q3</x:v>
      </x:c>
      <x:c r="Q56" s="3" t="str">
        <x:v>03</x:v>
      </x:c>
      <x:c r="R56" s="3" t="str">
        <x:v>333</x:v>
      </x:c>
      <x:c r="S56" s="3" t="str"/>
    </x:row>
    <x:row r="57" ht="22" customHeight="1">
      <x:c r="A57" s="3" t="str">
        <x:v>TX0270014</x:v>
      </x:c>
      <x:c r="B57" s="3" t="str">
        <x:v>960009129</x:v>
      </x:c>
      <x:c r="C57" s="11" t="d">
        <x:v>2007-01-01T00:00:00.000Z</x:v>
      </x:c>
      <x:c r="D57" s="11" t="d">
        <x:v>2009-12-31T00:00:00.000Z</x:v>
      </x:c>
      <x:c r="E57" s="3" t="str">
        <x:v>N</x:v>
      </x:c>
      <x:c r="F57" s="3" t="str">
        <x:v>MR</x:v>
      </x:c>
      <x:c r="G57" s="3" t="str">
        <x:v>1075</x:v>
      </x:c>
      <x:c r="H57" s="12" t="str"/>
      <x:c r="I57" s="3" t="str"/>
      <x:c r="J57" s="3" t="str">
        <x:v>0.004 mg/L</x:v>
      </x:c>
      <x:c r="K57" s="3" t="str">
        <x:v>Resolved</x:v>
      </x:c>
      <x:c r="L57" s="11" t="d">
        <x:v>2009-12-31T00:00:00.000Z</x:v>
      </x:c>
      <x:c r="M57" s="11" t="d">
        <x:v>2013-12-10T00:00:00.000Z</x:v>
      </x:c>
      <x:c r="N57" s="11" t="d">
        <x:v>2016-09-23T00:00:00.000Z</x:v>
      </x:c>
      <x:c r="O57" s="3" t="str"/>
      <x:c r="P57" s="3" t="str">
        <x:v>2026Q3</x:v>
      </x:c>
      <x:c r="Q57" s="3" t="str">
        <x:v>03</x:v>
      </x:c>
      <x:c r="R57" s="3" t="str">
        <x:v>333</x:v>
      </x:c>
      <x:c r="S57" s="3" t="str"/>
    </x:row>
    <x:row r="58" ht="22" customHeight="1">
      <x:c r="A58" s="3" t="str">
        <x:v>TX0270014</x:v>
      </x:c>
      <x:c r="B58" s="3" t="str">
        <x:v>960009130</x:v>
      </x:c>
      <x:c r="C58" s="11" t="d">
        <x:v>2007-01-01T00:00:00.000Z</x:v>
      </x:c>
      <x:c r="D58" s="11" t="d">
        <x:v>2009-12-31T00:00:00.000Z</x:v>
      </x:c>
      <x:c r="E58" s="3" t="str">
        <x:v>N</x:v>
      </x:c>
      <x:c r="F58" s="3" t="str">
        <x:v>MR</x:v>
      </x:c>
      <x:c r="G58" s="3" t="str">
        <x:v>1085</x:v>
      </x:c>
      <x:c r="H58" s="12" t="str"/>
      <x:c r="I58" s="3" t="str"/>
      <x:c r="J58" s="3" t="str">
        <x:v>0.002 mg/L</x:v>
      </x:c>
      <x:c r="K58" s="3" t="str">
        <x:v>Resolved</x:v>
      </x:c>
      <x:c r="L58" s="11" t="d">
        <x:v>2009-12-31T00:00:00.000Z</x:v>
      </x:c>
      <x:c r="M58" s="11" t="d">
        <x:v>2013-12-10T00:00:00.000Z</x:v>
      </x:c>
      <x:c r="N58" s="11" t="d">
        <x:v>2016-09-23T00:00:00.000Z</x:v>
      </x:c>
      <x:c r="O58" s="3" t="str"/>
      <x:c r="P58" s="3" t="str">
        <x:v>2026Q3</x:v>
      </x:c>
      <x:c r="Q58" s="3" t="str">
        <x:v>03</x:v>
      </x:c>
      <x:c r="R58" s="3" t="str">
        <x:v>333</x:v>
      </x:c>
      <x:c r="S58" s="3" t="str"/>
    </x:row>
    <x:row r="59" ht="22" customHeight="1">
      <x:c r="A59" s="3" t="str">
        <x:v>TX0270014</x:v>
      </x:c>
      <x:c r="B59" s="3" t="str">
        <x:v>960009132</x:v>
      </x:c>
      <x:c r="C59" s="11" t="d">
        <x:v>2007-01-01T00:00:00.000Z</x:v>
      </x:c>
      <x:c r="D59" s="11" t="d">
        <x:v>2009-12-31T00:00:00.000Z</x:v>
      </x:c>
      <x:c r="E59" s="3" t="str">
        <x:v>N</x:v>
      </x:c>
      <x:c r="F59" s="3" t="str">
        <x:v>MR</x:v>
      </x:c>
      <x:c r="G59" s="3" t="str">
        <x:v>1045</x:v>
      </x:c>
      <x:c r="H59" s="12" t="str"/>
      <x:c r="I59" s="3" t="str"/>
      <x:c r="J59" s="3" t="str">
        <x:v>0.05 mg/L</x:v>
      </x:c>
      <x:c r="K59" s="3" t="str">
        <x:v>Resolved</x:v>
      </x:c>
      <x:c r="L59" s="11" t="d">
        <x:v>2009-12-31T00:00:00.000Z</x:v>
      </x:c>
      <x:c r="M59" s="11" t="d">
        <x:v>2013-12-10T00:00:00.000Z</x:v>
      </x:c>
      <x:c r="N59" s="11" t="d">
        <x:v>2016-09-23T00:00:00.000Z</x:v>
      </x:c>
      <x:c r="O59" s="3" t="str"/>
      <x:c r="P59" s="3" t="str">
        <x:v>2026Q3</x:v>
      </x:c>
      <x:c r="Q59" s="3" t="str">
        <x:v>03</x:v>
      </x:c>
      <x:c r="R59" s="3" t="str">
        <x:v>333</x:v>
      </x:c>
      <x:c r="S59" s="3" t="str"/>
    </x:row>
    <x:row r="60" ht="22" customHeight="1">
      <x:c r="A60" s="3" t="str">
        <x:v>TX0270014</x:v>
      </x:c>
      <x:c r="B60" s="3" t="str">
        <x:v>2808</x:v>
      </x:c>
      <x:c r="C60" s="11" t="d">
        <x:v>2007-04-01T00:00:00.000Z</x:v>
      </x:c>
      <x:c r="D60" s="11" t="d">
        <x:v>2007-06-30T00:00:00.000Z</x:v>
      </x:c>
      <x:c r="E60" s="3" t="str">
        <x:v>Y</x:v>
      </x:c>
      <x:c r="F60" s="3" t="str">
        <x:v>MCL</x:v>
      </x:c>
      <x:c r="G60" s="3" t="str">
        <x:v>4000</x:v>
      </x:c>
      <x:c r="H60" s="12" t="n">
        <x:v>92</x:v>
      </x:c>
      <x:c r="I60" s="3" t="str">
        <x:v>PCI/L</x:v>
      </x:c>
      <x:c r="J60" s="3" t="str">
        <x:v>15 pCi/L</x:v>
      </x:c>
      <x:c r="K60" s="3" t="str">
        <x:v>Archived</x:v>
      </x:c>
      <x:c r="L60" s="11" t="d">
        <x:v>2007-06-30T00:00:00.000Z</x:v>
      </x:c>
      <x:c r="M60" s="11" t="d">
        <x:v>2009-02-17T00:00:00.000Z</x:v>
      </x:c>
      <x:c r="N60" s="11" t="d">
        <x:v>2014-03-11T00:00:00.000Z</x:v>
      </x:c>
      <x:c r="O60" s="3" t="str"/>
      <x:c r="P60" s="3" t="str">
        <x:v>2026Q3</x:v>
      </x:c>
      <x:c r="Q60" s="3" t="str">
        <x:v>02</x:v>
      </x:c>
      <x:c r="R60" s="3" t="str">
        <x:v>340</x:v>
      </x:c>
      <x:c r="S60" s="3" t="str"/>
    </x:row>
    <x:row r="61" ht="22" customHeight="1">
      <x:c r="A61" s="3" t="str">
        <x:v>TX0270014</x:v>
      </x:c>
      <x:c r="B61" s="3" t="str">
        <x:v>3208</x:v>
      </x:c>
      <x:c r="C61" s="11" t="d">
        <x:v>2007-04-01T00:00:00.000Z</x:v>
      </x:c>
      <x:c r="D61" s="11" t="d">
        <x:v>2007-06-30T00:00:00.000Z</x:v>
      </x:c>
      <x:c r="E61" s="3" t="str">
        <x:v>Y</x:v>
      </x:c>
      <x:c r="F61" s="3" t="str">
        <x:v>MCL</x:v>
      </x:c>
      <x:c r="G61" s="3" t="str">
        <x:v>4010</x:v>
      </x:c>
      <x:c r="H61" s="12" t="n">
        <x:v>34</x:v>
      </x:c>
      <x:c r="I61" s="3" t="str">
        <x:v>PCI/L</x:v>
      </x:c>
      <x:c r="J61" s="3" t="str">
        <x:v>5 pCi/L</x:v>
      </x:c>
      <x:c r="K61" s="3" t="str">
        <x:v>Archived</x:v>
      </x:c>
      <x:c r="L61" s="11" t="d">
        <x:v>2007-06-30T00:00:00.000Z</x:v>
      </x:c>
      <x:c r="M61" s="11" t="d">
        <x:v>2009-02-17T00:00:00.000Z</x:v>
      </x:c>
      <x:c r="N61" s="11" t="d">
        <x:v>2014-03-11T00:00:00.000Z</x:v>
      </x:c>
      <x:c r="O61" s="3" t="str"/>
      <x:c r="P61" s="3" t="str">
        <x:v>2026Q3</x:v>
      </x:c>
      <x:c r="Q61" s="3" t="str">
        <x:v>02</x:v>
      </x:c>
      <x:c r="R61" s="3" t="str">
        <x:v>340</x:v>
      </x:c>
      <x:c r="S61" s="3" t="str"/>
    </x:row>
    <x:row r="62" ht="22" customHeight="1">
      <x:c r="A62" s="3" t="str">
        <x:v>TX0270014</x:v>
      </x:c>
      <x:c r="B62" s="3" t="str">
        <x:v>2908</x:v>
      </x:c>
      <x:c r="C62" s="11" t="d">
        <x:v>2007-07-01T00:00:00.000Z</x:v>
      </x:c>
      <x:c r="D62" s="11" t="d">
        <x:v>2007-09-30T00:00:00.000Z</x:v>
      </x:c>
      <x:c r="E62" s="3" t="str">
        <x:v>Y</x:v>
      </x:c>
      <x:c r="F62" s="3" t="str">
        <x:v>MCL</x:v>
      </x:c>
      <x:c r="G62" s="3" t="str">
        <x:v>4000</x:v>
      </x:c>
      <x:c r="H62" s="12" t="n">
        <x:v>94</x:v>
      </x:c>
      <x:c r="I62" s="3" t="str">
        <x:v>PCI/L</x:v>
      </x:c>
      <x:c r="J62" s="3" t="str">
        <x:v>15 pCi/L</x:v>
      </x:c>
      <x:c r="K62" s="3" t="str">
        <x:v>Archived</x:v>
      </x:c>
      <x:c r="L62" s="11" t="d">
        <x:v>2007-09-30T00:00:00.000Z</x:v>
      </x:c>
      <x:c r="M62" s="11" t="d">
        <x:v>2009-02-17T00:00:00.000Z</x:v>
      </x:c>
      <x:c r="N62" s="11" t="d">
        <x:v>2014-03-11T00:00:00.000Z</x:v>
      </x:c>
      <x:c r="O62" s="3" t="str"/>
      <x:c r="P62" s="3" t="str">
        <x:v>2026Q3</x:v>
      </x:c>
      <x:c r="Q62" s="3" t="str">
        <x:v>02</x:v>
      </x:c>
      <x:c r="R62" s="3" t="str">
        <x:v>340</x:v>
      </x:c>
      <x:c r="S62" s="3" t="str"/>
    </x:row>
    <x:row r="63" ht="22" customHeight="1">
      <x:c r="A63" s="3" t="str">
        <x:v>TX0270014</x:v>
      </x:c>
      <x:c r="B63" s="3" t="str">
        <x:v>3308</x:v>
      </x:c>
      <x:c r="C63" s="11" t="d">
        <x:v>2007-07-01T00:00:00.000Z</x:v>
      </x:c>
      <x:c r="D63" s="11" t="d">
        <x:v>2007-09-30T00:00:00.000Z</x:v>
      </x:c>
      <x:c r="E63" s="3" t="str">
        <x:v>Y</x:v>
      </x:c>
      <x:c r="F63" s="3" t="str">
        <x:v>MCL</x:v>
      </x:c>
      <x:c r="G63" s="3" t="str">
        <x:v>4010</x:v>
      </x:c>
      <x:c r="H63" s="12" t="n">
        <x:v>33</x:v>
      </x:c>
      <x:c r="I63" s="3" t="str">
        <x:v>PCI/L</x:v>
      </x:c>
      <x:c r="J63" s="3" t="str">
        <x:v>5 pCi/L</x:v>
      </x:c>
      <x:c r="K63" s="3" t="str">
        <x:v>Archived</x:v>
      </x:c>
      <x:c r="L63" s="11" t="d">
        <x:v>2007-09-30T00:00:00.000Z</x:v>
      </x:c>
      <x:c r="M63" s="11" t="d">
        <x:v>2009-02-17T00:00:00.000Z</x:v>
      </x:c>
      <x:c r="N63" s="11" t="d">
        <x:v>2014-03-11T00:00:00.000Z</x:v>
      </x:c>
      <x:c r="O63" s="3" t="str"/>
      <x:c r="P63" s="3" t="str">
        <x:v>2026Q3</x:v>
      </x:c>
      <x:c r="Q63" s="3" t="str">
        <x:v>02</x:v>
      </x:c>
      <x:c r="R63" s="3" t="str">
        <x:v>340</x:v>
      </x:c>
      <x:c r="S63" s="3" t="str"/>
    </x:row>
    <x:row r="64" ht="22" customHeight="1">
      <x:c r="A64" s="3" t="str">
        <x:v>TX0270014</x:v>
      </x:c>
      <x:c r="B64" s="3" t="str">
        <x:v>80030976</x:v>
      </x:c>
      <x:c r="C64" s="11" t="d">
        <x:v>2007-07-01T00:00:00.000Z</x:v>
      </x:c>
      <x:c r="D64" s="11" t="d">
        <x:v>2010-09-23T00:00:00.000Z</x:v>
      </x:c>
      <x:c r="E64" s="3" t="str">
        <x:v>N</x:v>
      </x:c>
      <x:c r="F64" s="3" t="str">
        <x:v>Other</x:v>
      </x:c>
      <x:c r="G64" s="3" t="str">
        <x:v>7000</x:v>
      </x:c>
      <x:c r="H64" s="12" t="str"/>
      <x:c r="I64" s="3" t="str"/>
      <x:c r="J64" s="3" t="str">
        <x:v> </x:v>
      </x:c>
      <x:c r="K64" s="3" t="str">
        <x:v>Resolved</x:v>
      </x:c>
      <x:c r="L64" s="11" t="d">
        <x:v>2010-09-23T00:00:00.000Z</x:v>
      </x:c>
      <x:c r="M64" s="11" t="d">
        <x:v>2010-12-22T00:00:00.000Z</x:v>
      </x:c>
      <x:c r="N64" s="11" t="d">
        <x:v>2014-03-11T00:00:00.000Z</x:v>
      </x:c>
      <x:c r="O64" s="3" t="str"/>
      <x:c r="P64" s="3" t="str">
        <x:v>2026Q3</x:v>
      </x:c>
      <x:c r="Q64" s="3" t="str">
        <x:v>71</x:v>
      </x:c>
      <x:c r="R64" s="3" t="str">
        <x:v>420</x:v>
      </x:c>
      <x:c r="S64" s="3" t="str"/>
    </x:row>
    <x:row r="65" ht="22" customHeight="1">
      <x:c r="A65" s="3" t="str">
        <x:v>TX0270014</x:v>
      </x:c>
      <x:c r="B65" s="3" t="str">
        <x:v>3008</x:v>
      </x:c>
      <x:c r="C65" s="11" t="d">
        <x:v>2007-10-01T00:00:00.000Z</x:v>
      </x:c>
      <x:c r="D65" s="11" t="d">
        <x:v>2007-12-31T00:00:00.000Z</x:v>
      </x:c>
      <x:c r="E65" s="3" t="str">
        <x:v>Y</x:v>
      </x:c>
      <x:c r="F65" s="3" t="str">
        <x:v>MCL</x:v>
      </x:c>
      <x:c r="G65" s="3" t="str">
        <x:v>4000</x:v>
      </x:c>
      <x:c r="H65" s="12" t="n">
        <x:v>84</x:v>
      </x:c>
      <x:c r="I65" s="3" t="str">
        <x:v>PCI/L</x:v>
      </x:c>
      <x:c r="J65" s="3" t="str">
        <x:v>15 pCi/L</x:v>
      </x:c>
      <x:c r="K65" s="3" t="str">
        <x:v>Archived</x:v>
      </x:c>
      <x:c r="L65" s="11" t="d">
        <x:v>2007-12-31T00:00:00.000Z</x:v>
      </x:c>
      <x:c r="M65" s="11" t="d">
        <x:v>2009-02-17T00:00:00.000Z</x:v>
      </x:c>
      <x:c r="N65" s="11" t="d">
        <x:v>2014-03-11T00:00:00.000Z</x:v>
      </x:c>
      <x:c r="O65" s="3" t="str"/>
      <x:c r="P65" s="3" t="str">
        <x:v>2026Q3</x:v>
      </x:c>
      <x:c r="Q65" s="3" t="str">
        <x:v>02</x:v>
      </x:c>
      <x:c r="R65" s="3" t="str">
        <x:v>340</x:v>
      </x:c>
      <x:c r="S65" s="3" t="str"/>
    </x:row>
    <x:row r="66" ht="22" customHeight="1">
      <x:c r="A66" s="3" t="str">
        <x:v>TX0270014</x:v>
      </x:c>
      <x:c r="B66" s="3" t="str">
        <x:v>3408</x:v>
      </x:c>
      <x:c r="C66" s="11" t="d">
        <x:v>2007-10-01T00:00:00.000Z</x:v>
      </x:c>
      <x:c r="D66" s="11" t="d">
        <x:v>2007-12-31T00:00:00.000Z</x:v>
      </x:c>
      <x:c r="E66" s="3" t="str">
        <x:v>Y</x:v>
      </x:c>
      <x:c r="F66" s="3" t="str">
        <x:v>MCL</x:v>
      </x:c>
      <x:c r="G66" s="3" t="str">
        <x:v>4010</x:v>
      </x:c>
      <x:c r="H66" s="12" t="n">
        <x:v>34</x:v>
      </x:c>
      <x:c r="I66" s="3" t="str">
        <x:v>PCI/L</x:v>
      </x:c>
      <x:c r="J66" s="3" t="str">
        <x:v>5 pCi/L</x:v>
      </x:c>
      <x:c r="K66" s="3" t="str">
        <x:v>Archived</x:v>
      </x:c>
      <x:c r="L66" s="11" t="d">
        <x:v>2007-12-31T00:00:00.000Z</x:v>
      </x:c>
      <x:c r="M66" s="11" t="d">
        <x:v>2009-02-17T00:00:00.000Z</x:v>
      </x:c>
      <x:c r="N66" s="11" t="d">
        <x:v>2014-03-11T00:00:00.000Z</x:v>
      </x:c>
      <x:c r="O66" s="3" t="str"/>
      <x:c r="P66" s="3" t="str">
        <x:v>2026Q3</x:v>
      </x:c>
      <x:c r="Q66" s="3" t="str">
        <x:v>02</x:v>
      </x:c>
      <x:c r="R66" s="3" t="str">
        <x:v>340</x:v>
      </x:c>
      <x:c r="S66" s="3" t="str"/>
    </x:row>
    <x:row r="67" ht="22" customHeight="1">
      <x:c r="A67" s="3" t="str">
        <x:v>TX0270014</x:v>
      </x:c>
      <x:c r="B67" s="3" t="str">
        <x:v>80049644</x:v>
      </x:c>
      <x:c r="C67" s="11" t="d">
        <x:v>2008-01-01T00:00:00.000Z</x:v>
      </x:c>
      <x:c r="D67" s="11" t="d">
        <x:v>2008-03-31T00:00:00.000Z</x:v>
      </x:c>
      <x:c r="E67" s="3" t="str">
        <x:v>Y</x:v>
      </x:c>
      <x:c r="F67" s="3" t="str">
        <x:v>MCL</x:v>
      </x:c>
      <x:c r="G67" s="3" t="str">
        <x:v>4000</x:v>
      </x:c>
      <x:c r="H67" s="12" t="n">
        <x:v>69</x:v>
      </x:c>
      <x:c r="I67" s="3" t="str">
        <x:v>PCI/L</x:v>
      </x:c>
      <x:c r="J67" s="3" t="str">
        <x:v>15 pCi/L</x:v>
      </x:c>
      <x:c r="K67" s="3" t="str">
        <x:v>Archived</x:v>
      </x:c>
      <x:c r="L67" s="11" t="d">
        <x:v>2008-03-31T00:00:00.000Z</x:v>
      </x:c>
      <x:c r="M67" s="11" t="d">
        <x:v>2009-09-30T00:00:00.000Z</x:v>
      </x:c>
      <x:c r="N67" s="11" t="d">
        <x:v>2014-03-11T00:00:00.000Z</x:v>
      </x:c>
      <x:c r="O67" s="3" t="str"/>
      <x:c r="P67" s="3" t="str">
        <x:v>2026Q3</x:v>
      </x:c>
      <x:c r="Q67" s="3" t="str">
        <x:v>02</x:v>
      </x:c>
      <x:c r="R67" s="3" t="str">
        <x:v>340</x:v>
      </x:c>
      <x:c r="S67" s="3" t="str"/>
    </x:row>
    <x:row r="68" ht="22" customHeight="1">
      <x:c r="A68" s="3" t="str">
        <x:v>TX0270014</x:v>
      </x:c>
      <x:c r="B68" s="3" t="str">
        <x:v>80049648</x:v>
      </x:c>
      <x:c r="C68" s="11" t="d">
        <x:v>2008-01-01T00:00:00.000Z</x:v>
      </x:c>
      <x:c r="D68" s="11" t="d">
        <x:v>2008-03-31T00:00:00.000Z</x:v>
      </x:c>
      <x:c r="E68" s="3" t="str">
        <x:v>Y</x:v>
      </x:c>
      <x:c r="F68" s="3" t="str">
        <x:v>MCL</x:v>
      </x:c>
      <x:c r="G68" s="3" t="str">
        <x:v>4010</x:v>
      </x:c>
      <x:c r="H68" s="12" t="n">
        <x:v>32</x:v>
      </x:c>
      <x:c r="I68" s="3" t="str">
        <x:v>PCI/L</x:v>
      </x:c>
      <x:c r="J68" s="3" t="str">
        <x:v>5 pCi/L</x:v>
      </x:c>
      <x:c r="K68" s="3" t="str">
        <x:v>Archived</x:v>
      </x:c>
      <x:c r="L68" s="11" t="d">
        <x:v>2008-03-31T00:00:00.000Z</x:v>
      </x:c>
      <x:c r="M68" s="11" t="d">
        <x:v>2009-09-30T00:00:00.000Z</x:v>
      </x:c>
      <x:c r="N68" s="11" t="d">
        <x:v>2014-03-11T00:00:00.000Z</x:v>
      </x:c>
      <x:c r="O68" s="3" t="str"/>
      <x:c r="P68" s="3" t="str">
        <x:v>2026Q3</x:v>
      </x:c>
      <x:c r="Q68" s="3" t="str">
        <x:v>02</x:v>
      </x:c>
      <x:c r="R68" s="3" t="str">
        <x:v>340</x:v>
      </x:c>
      <x:c r="S68" s="3" t="str"/>
    </x:row>
    <x:row r="69" ht="22" customHeight="1">
      <x:c r="A69" s="3" t="str">
        <x:v>TX0270014</x:v>
      </x:c>
      <x:c r="B69" s="3" t="str">
        <x:v>80049645</x:v>
      </x:c>
      <x:c r="C69" s="11" t="d">
        <x:v>2008-04-01T00:00:00.000Z</x:v>
      </x:c>
      <x:c r="D69" s="11" t="d">
        <x:v>2008-06-30T00:00:00.000Z</x:v>
      </x:c>
      <x:c r="E69" s="3" t="str">
        <x:v>Y</x:v>
      </x:c>
      <x:c r="F69" s="3" t="str">
        <x:v>MCL</x:v>
      </x:c>
      <x:c r="G69" s="3" t="str">
        <x:v>4000</x:v>
      </x:c>
      <x:c r="H69" s="12" t="n">
        <x:v>71</x:v>
      </x:c>
      <x:c r="I69" s="3" t="str">
        <x:v>PCI/L</x:v>
      </x:c>
      <x:c r="J69" s="3" t="str">
        <x:v>15 pCi/L</x:v>
      </x:c>
      <x:c r="K69" s="3" t="str">
        <x:v>Archived</x:v>
      </x:c>
      <x:c r="L69" s="11" t="d">
        <x:v>2008-06-30T00:00:00.000Z</x:v>
      </x:c>
      <x:c r="M69" s="11" t="d">
        <x:v>2009-09-30T00:00:00.000Z</x:v>
      </x:c>
      <x:c r="N69" s="11" t="d">
        <x:v>2014-03-11T00:00:00.000Z</x:v>
      </x:c>
      <x:c r="O69" s="3" t="str"/>
      <x:c r="P69" s="3" t="str">
        <x:v>2026Q3</x:v>
      </x:c>
      <x:c r="Q69" s="3" t="str">
        <x:v>02</x:v>
      </x:c>
      <x:c r="R69" s="3" t="str">
        <x:v>340</x:v>
      </x:c>
      <x:c r="S69" s="3" t="str"/>
    </x:row>
    <x:row r="70" ht="22" customHeight="1">
      <x:c r="A70" s="3" t="str">
        <x:v>TX0270014</x:v>
      </x:c>
      <x:c r="B70" s="3" t="str">
        <x:v>80049649</x:v>
      </x:c>
      <x:c r="C70" s="11" t="d">
        <x:v>2008-04-01T00:00:00.000Z</x:v>
      </x:c>
      <x:c r="D70" s="11" t="d">
        <x:v>2008-06-30T00:00:00.000Z</x:v>
      </x:c>
      <x:c r="E70" s="3" t="str">
        <x:v>Y</x:v>
      </x:c>
      <x:c r="F70" s="3" t="str">
        <x:v>MCL</x:v>
      </x:c>
      <x:c r="G70" s="3" t="str">
        <x:v>4010</x:v>
      </x:c>
      <x:c r="H70" s="12" t="n">
        <x:v>30</x:v>
      </x:c>
      <x:c r="I70" s="3" t="str">
        <x:v>PCI/L</x:v>
      </x:c>
      <x:c r="J70" s="3" t="str">
        <x:v>5 pCi/L</x:v>
      </x:c>
      <x:c r="K70" s="3" t="str">
        <x:v>Archived</x:v>
      </x:c>
      <x:c r="L70" s="11" t="d">
        <x:v>2008-06-30T00:00:00.000Z</x:v>
      </x:c>
      <x:c r="M70" s="11" t="d">
        <x:v>2009-09-30T00:00:00.000Z</x:v>
      </x:c>
      <x:c r="N70" s="11" t="d">
        <x:v>2014-03-11T00:00:00.000Z</x:v>
      </x:c>
      <x:c r="O70" s="3" t="str"/>
      <x:c r="P70" s="3" t="str">
        <x:v>2026Q3</x:v>
      </x:c>
      <x:c r="Q70" s="3" t="str">
        <x:v>02</x:v>
      </x:c>
      <x:c r="R70" s="3" t="str">
        <x:v>340</x:v>
      </x:c>
      <x:c r="S70" s="3" t="str"/>
    </x:row>
    <x:row r="71" ht="22" customHeight="1">
      <x:c r="A71" s="3" t="str">
        <x:v>TX0270014</x:v>
      </x:c>
      <x:c r="B71" s="3" t="str">
        <x:v>80049646</x:v>
      </x:c>
      <x:c r="C71" s="11" t="d">
        <x:v>2008-07-01T00:00:00.000Z</x:v>
      </x:c>
      <x:c r="D71" s="11" t="d">
        <x:v>2008-09-30T00:00:00.000Z</x:v>
      </x:c>
      <x:c r="E71" s="3" t="str">
        <x:v>Y</x:v>
      </x:c>
      <x:c r="F71" s="3" t="str">
        <x:v>MCL</x:v>
      </x:c>
      <x:c r="G71" s="3" t="str">
        <x:v>4000</x:v>
      </x:c>
      <x:c r="H71" s="12" t="n">
        <x:v>69</x:v>
      </x:c>
      <x:c r="I71" s="3" t="str">
        <x:v>PCI/L</x:v>
      </x:c>
      <x:c r="J71" s="3" t="str">
        <x:v>15 pCi/L</x:v>
      </x:c>
      <x:c r="K71" s="3" t="str">
        <x:v>Archived</x:v>
      </x:c>
      <x:c r="L71" s="11" t="d">
        <x:v>2008-09-30T00:00:00.000Z</x:v>
      </x:c>
      <x:c r="M71" s="11" t="d">
        <x:v>2009-09-30T00:00:00.000Z</x:v>
      </x:c>
      <x:c r="N71" s="11" t="d">
        <x:v>2014-03-11T00:00:00.000Z</x:v>
      </x:c>
      <x:c r="O71" s="3" t="str"/>
      <x:c r="P71" s="3" t="str">
        <x:v>2026Q3</x:v>
      </x:c>
      <x:c r="Q71" s="3" t="str">
        <x:v>02</x:v>
      </x:c>
      <x:c r="R71" s="3" t="str">
        <x:v>340</x:v>
      </x:c>
      <x:c r="S71" s="3" t="str"/>
    </x:row>
    <x:row r="72" ht="22" customHeight="1">
      <x:c r="A72" s="3" t="str">
        <x:v>TX0270014</x:v>
      </x:c>
      <x:c r="B72" s="3" t="str">
        <x:v>80049650</x:v>
      </x:c>
      <x:c r="C72" s="11" t="d">
        <x:v>2008-07-01T00:00:00.000Z</x:v>
      </x:c>
      <x:c r="D72" s="11" t="d">
        <x:v>2008-09-30T00:00:00.000Z</x:v>
      </x:c>
      <x:c r="E72" s="3" t="str">
        <x:v>Y</x:v>
      </x:c>
      <x:c r="F72" s="3" t="str">
        <x:v>MCL</x:v>
      </x:c>
      <x:c r="G72" s="3" t="str">
        <x:v>4010</x:v>
      </x:c>
      <x:c r="H72" s="12" t="n">
        <x:v>33</x:v>
      </x:c>
      <x:c r="I72" s="3" t="str">
        <x:v>PCI/L</x:v>
      </x:c>
      <x:c r="J72" s="3" t="str">
        <x:v>5 pCi/L</x:v>
      </x:c>
      <x:c r="K72" s="3" t="str">
        <x:v>Archived</x:v>
      </x:c>
      <x:c r="L72" s="11" t="d">
        <x:v>2008-09-30T00:00:00.000Z</x:v>
      </x:c>
      <x:c r="M72" s="11" t="d">
        <x:v>2009-09-30T00:00:00.000Z</x:v>
      </x:c>
      <x:c r="N72" s="11" t="d">
        <x:v>2014-03-11T00:00:00.000Z</x:v>
      </x:c>
      <x:c r="O72" s="3" t="str"/>
      <x:c r="P72" s="3" t="str">
        <x:v>2026Q3</x:v>
      </x:c>
      <x:c r="Q72" s="3" t="str">
        <x:v>02</x:v>
      </x:c>
      <x:c r="R72" s="3" t="str">
        <x:v>340</x:v>
      </x:c>
      <x:c r="S72" s="3" t="str"/>
    </x:row>
    <x:row r="73" ht="22" customHeight="1">
      <x:c r="A73" s="3" t="str">
        <x:v>TX0270014</x:v>
      </x:c>
      <x:c r="B73" s="3" t="str">
        <x:v>80049647</x:v>
      </x:c>
      <x:c r="C73" s="11" t="d">
        <x:v>2008-10-01T00:00:00.000Z</x:v>
      </x:c>
      <x:c r="D73" s="11" t="d">
        <x:v>2008-12-31T00:00:00.000Z</x:v>
      </x:c>
      <x:c r="E73" s="3" t="str">
        <x:v>Y</x:v>
      </x:c>
      <x:c r="F73" s="3" t="str">
        <x:v>MCL</x:v>
      </x:c>
      <x:c r="G73" s="3" t="str">
        <x:v>4000</x:v>
      </x:c>
      <x:c r="H73" s="12" t="n">
        <x:v>72</x:v>
      </x:c>
      <x:c r="I73" s="3" t="str">
        <x:v>PCI/L</x:v>
      </x:c>
      <x:c r="J73" s="3" t="str">
        <x:v>15 pCi/L</x:v>
      </x:c>
      <x:c r="K73" s="3" t="str">
        <x:v>Archived</x:v>
      </x:c>
      <x:c r="L73" s="11" t="d">
        <x:v>2008-12-31T00:00:00.000Z</x:v>
      </x:c>
      <x:c r="M73" s="11" t="d">
        <x:v>2009-09-30T00:00:00.000Z</x:v>
      </x:c>
      <x:c r="N73" s="11" t="d">
        <x:v>2014-03-11T00:00:00.000Z</x:v>
      </x:c>
      <x:c r="O73" s="3" t="str"/>
      <x:c r="P73" s="3" t="str">
        <x:v>2026Q3</x:v>
      </x:c>
      <x:c r="Q73" s="3" t="str">
        <x:v>02</x:v>
      </x:c>
      <x:c r="R73" s="3" t="str">
        <x:v>340</x:v>
      </x:c>
      <x:c r="S73" s="3" t="str"/>
    </x:row>
    <x:row r="74" ht="22" customHeight="1">
      <x:c r="A74" s="3" t="str">
        <x:v>TX0270014</x:v>
      </x:c>
      <x:c r="B74" s="3" t="str">
        <x:v>80049651</x:v>
      </x:c>
      <x:c r="C74" s="11" t="d">
        <x:v>2008-10-01T00:00:00.000Z</x:v>
      </x:c>
      <x:c r="D74" s="11" t="d">
        <x:v>2008-12-31T00:00:00.000Z</x:v>
      </x:c>
      <x:c r="E74" s="3" t="str">
        <x:v>Y</x:v>
      </x:c>
      <x:c r="F74" s="3" t="str">
        <x:v>MCL</x:v>
      </x:c>
      <x:c r="G74" s="3" t="str">
        <x:v>4010</x:v>
      </x:c>
      <x:c r="H74" s="12" t="n">
        <x:v>33</x:v>
      </x:c>
      <x:c r="I74" s="3" t="str">
        <x:v>PCI/L</x:v>
      </x:c>
      <x:c r="J74" s="3" t="str">
        <x:v>5 pCi/L</x:v>
      </x:c>
      <x:c r="K74" s="3" t="str">
        <x:v>Archived</x:v>
      </x:c>
      <x:c r="L74" s="11" t="d">
        <x:v>2008-12-31T00:00:00.000Z</x:v>
      </x:c>
      <x:c r="M74" s="11" t="d">
        <x:v>2009-09-30T00:00:00.000Z</x:v>
      </x:c>
      <x:c r="N74" s="11" t="d">
        <x:v>2014-03-11T00:00:00.000Z</x:v>
      </x:c>
      <x:c r="O74" s="3" t="str"/>
      <x:c r="P74" s="3" t="str">
        <x:v>2026Q3</x:v>
      </x:c>
      <x:c r="Q74" s="3" t="str">
        <x:v>02</x:v>
      </x:c>
      <x:c r="R74" s="3" t="str">
        <x:v>340</x:v>
      </x:c>
      <x:c r="S74" s="3" t="str"/>
    </x:row>
    <x:row r="75" ht="22" customHeight="1">
      <x:c r="A75" s="3" t="str">
        <x:v>TX0270014</x:v>
      </x:c>
      <x:c r="B75" s="3" t="str">
        <x:v>90059380</x:v>
      </x:c>
      <x:c r="C75" s="11" t="d">
        <x:v>2008-10-01T00:00:00.000Z</x:v>
      </x:c>
      <x:c r="D75" s="11" t="d">
        <x:v>2008-12-31T00:00:00.000Z</x:v>
      </x:c>
      <x:c r="E75" s="3" t="str">
        <x:v>N</x:v>
      </x:c>
      <x:c r="F75" s="3" t="str">
        <x:v>MR</x:v>
      </x:c>
      <x:c r="G75" s="3" t="str">
        <x:v>0999</x:v>
      </x:c>
      <x:c r="H75" s="12" t="str"/>
      <x:c r="I75" s="3" t="str"/>
      <x:c r="J75" s="3" t="str">
        <x:v>4.0 mg/L</x:v>
      </x:c>
      <x:c r="K75" s="3" t="str">
        <x:v>Resolved</x:v>
      </x:c>
      <x:c r="L75" s="11" t="d">
        <x:v>2008-12-31T00:00:00.000Z</x:v>
      </x:c>
      <x:c r="M75" s="11" t="d">
        <x:v>2009-09-30T00:00:00.000Z</x:v>
      </x:c>
      <x:c r="N75" s="11" t="d">
        <x:v>2014-03-11T00:00:00.000Z</x:v>
      </x:c>
      <x:c r="O75" s="3" t="str"/>
      <x:c r="P75" s="3" t="str">
        <x:v>2026Q3</x:v>
      </x:c>
      <x:c r="Q75" s="3" t="str">
        <x:v>27</x:v>
      </x:c>
      <x:c r="R75" s="3" t="str">
        <x:v>210</x:v>
      </x:c>
      <x:c r="S75" s="3" t="str"/>
    </x:row>
    <x:row r="76" ht="22" customHeight="1">
      <x:c r="A76" s="3" t="str">
        <x:v>TX0270014</x:v>
      </x:c>
      <x:c r="B76" s="3" t="str">
        <x:v>90065280</x:v>
      </x:c>
      <x:c r="C76" s="11" t="d">
        <x:v>2009-01-01T00:00:00.000Z</x:v>
      </x:c>
      <x:c r="D76" s="11" t="d">
        <x:v>2010-09-23T00:00:00.000Z</x:v>
      </x:c>
      <x:c r="E76" s="3" t="str">
        <x:v>N</x:v>
      </x:c>
      <x:c r="F76" s="3" t="str">
        <x:v>Other</x:v>
      </x:c>
      <x:c r="G76" s="3" t="str">
        <x:v>7000</x:v>
      </x:c>
      <x:c r="H76" s="12" t="str"/>
      <x:c r="I76" s="3" t="str"/>
      <x:c r="J76" s="3" t="str">
        <x:v> </x:v>
      </x:c>
      <x:c r="K76" s="3" t="str">
        <x:v>Resolved</x:v>
      </x:c>
      <x:c r="L76" s="11" t="d">
        <x:v>2010-09-23T00:00:00.000Z</x:v>
      </x:c>
      <x:c r="M76" s="11" t="d">
        <x:v>2010-09-27T00:00:00.000Z</x:v>
      </x:c>
      <x:c r="N76" s="11" t="d">
        <x:v>2014-03-11T00:00:00.000Z</x:v>
      </x:c>
      <x:c r="O76" s="3" t="str"/>
      <x:c r="P76" s="3" t="str">
        <x:v>2026Q3</x:v>
      </x:c>
      <x:c r="Q76" s="3" t="str">
        <x:v>72</x:v>
      </x:c>
      <x:c r="R76" s="3" t="str">
        <x:v>420</x:v>
      </x:c>
      <x:c r="S76" s="3" t="str"/>
    </x:row>
    <x:row r="77" ht="22" customHeight="1">
      <x:c r="A77" s="3" t="str">
        <x:v>TX0270014</x:v>
      </x:c>
      <x:c r="B77" s="3" t="str">
        <x:v>90066819</x:v>
      </x:c>
      <x:c r="C77" s="11" t="d">
        <x:v>2009-01-01T00:00:00.000Z</x:v>
      </x:c>
      <x:c r="D77" s="11" t="d">
        <x:v>2009-03-31T00:00:00.000Z</x:v>
      </x:c>
      <x:c r="E77" s="3" t="str">
        <x:v>Y</x:v>
      </x:c>
      <x:c r="F77" s="3" t="str">
        <x:v>MCL</x:v>
      </x:c>
      <x:c r="G77" s="3" t="str">
        <x:v>4000</x:v>
      </x:c>
      <x:c r="H77" s="12" t="n">
        <x:v>106</x:v>
      </x:c>
      <x:c r="I77" s="3" t="str">
        <x:v>PCI/L</x:v>
      </x:c>
      <x:c r="J77" s="3" t="str">
        <x:v>15 pCi/L</x:v>
      </x:c>
      <x:c r="K77" s="3" t="str">
        <x:v>Archived</x:v>
      </x:c>
      <x:c r="L77" s="11" t="d">
        <x:v>2009-03-31T00:00:00.000Z</x:v>
      </x:c>
      <x:c r="M77" s="11" t="d">
        <x:v>2010-09-27T00:00:00.000Z</x:v>
      </x:c>
      <x:c r="N77" s="11" t="d">
        <x:v>2014-03-11T00:00:00.000Z</x:v>
      </x:c>
      <x:c r="O77" s="3" t="str"/>
      <x:c r="P77" s="3" t="str">
        <x:v>2026Q3</x:v>
      </x:c>
      <x:c r="Q77" s="3" t="str">
        <x:v>02</x:v>
      </x:c>
      <x:c r="R77" s="3" t="str">
        <x:v>340</x:v>
      </x:c>
      <x:c r="S77" s="3" t="str"/>
    </x:row>
    <x:row r="78" ht="22" customHeight="1">
      <x:c r="A78" s="3" t="str">
        <x:v>TX0270014</x:v>
      </x:c>
      <x:c r="B78" s="3" t="str">
        <x:v>90066821</x:v>
      </x:c>
      <x:c r="C78" s="11" t="d">
        <x:v>2009-01-01T00:00:00.000Z</x:v>
      </x:c>
      <x:c r="D78" s="11" t="d">
        <x:v>2009-03-31T00:00:00.000Z</x:v>
      </x:c>
      <x:c r="E78" s="3" t="str">
        <x:v>Y</x:v>
      </x:c>
      <x:c r="F78" s="3" t="str">
        <x:v>MCL</x:v>
      </x:c>
      <x:c r="G78" s="3" t="str">
        <x:v>4010</x:v>
      </x:c>
      <x:c r="H78" s="12" t="n">
        <x:v>38</x:v>
      </x:c>
      <x:c r="I78" s="3" t="str">
        <x:v>PCI/L</x:v>
      </x:c>
      <x:c r="J78" s="3" t="str">
        <x:v>5 pCi/L</x:v>
      </x:c>
      <x:c r="K78" s="3" t="str">
        <x:v>Archived</x:v>
      </x:c>
      <x:c r="L78" s="11" t="d">
        <x:v>2009-03-31T00:00:00.000Z</x:v>
      </x:c>
      <x:c r="M78" s="11" t="d">
        <x:v>2010-09-27T00:00:00.000Z</x:v>
      </x:c>
      <x:c r="N78" s="11" t="d">
        <x:v>2014-03-11T00:00:00.000Z</x:v>
      </x:c>
      <x:c r="O78" s="3" t="str"/>
      <x:c r="P78" s="3" t="str">
        <x:v>2026Q3</x:v>
      </x:c>
      <x:c r="Q78" s="3" t="str">
        <x:v>02</x:v>
      </x:c>
      <x:c r="R78" s="3" t="str">
        <x:v>340</x:v>
      </x:c>
      <x:c r="S78" s="3" t="str"/>
    </x:row>
    <x:row r="79" ht="22" customHeight="1">
      <x:c r="A79" s="3" t="str">
        <x:v>TX0270014</x:v>
      </x:c>
      <x:c r="B79" s="3" t="str">
        <x:v>90066820</x:v>
      </x:c>
      <x:c r="C79" s="11" t="d">
        <x:v>2009-04-01T00:00:00.000Z</x:v>
      </x:c>
      <x:c r="D79" s="11" t="d">
        <x:v>2009-06-30T00:00:00.000Z</x:v>
      </x:c>
      <x:c r="E79" s="3" t="str">
        <x:v>Y</x:v>
      </x:c>
      <x:c r="F79" s="3" t="str">
        <x:v>MCL</x:v>
      </x:c>
      <x:c r="G79" s="3" t="str">
        <x:v>4000</x:v>
      </x:c>
      <x:c r="H79" s="12" t="n">
        <x:v>101</x:v>
      </x:c>
      <x:c r="I79" s="3" t="str">
        <x:v>PCI/L</x:v>
      </x:c>
      <x:c r="J79" s="3" t="str">
        <x:v>15 pCi/L</x:v>
      </x:c>
      <x:c r="K79" s="3" t="str">
        <x:v>Archived</x:v>
      </x:c>
      <x:c r="L79" s="11" t="d">
        <x:v>2009-06-30T00:00:00.000Z</x:v>
      </x:c>
      <x:c r="M79" s="11" t="d">
        <x:v>2010-09-27T00:00:00.000Z</x:v>
      </x:c>
      <x:c r="N79" s="11" t="d">
        <x:v>2014-03-11T00:00:00.000Z</x:v>
      </x:c>
      <x:c r="O79" s="3" t="str"/>
      <x:c r="P79" s="3" t="str">
        <x:v>2026Q3</x:v>
      </x:c>
      <x:c r="Q79" s="3" t="str">
        <x:v>02</x:v>
      </x:c>
      <x:c r="R79" s="3" t="str">
        <x:v>340</x:v>
      </x:c>
      <x:c r="S79" s="3" t="str"/>
    </x:row>
    <x:row r="80" ht="22" customHeight="1">
      <x:c r="A80" s="3" t="str">
        <x:v>TX0270014</x:v>
      </x:c>
      <x:c r="B80" s="3" t="str">
        <x:v>90066822</x:v>
      </x:c>
      <x:c r="C80" s="11" t="d">
        <x:v>2009-04-01T00:00:00.000Z</x:v>
      </x:c>
      <x:c r="D80" s="11" t="d">
        <x:v>2009-06-30T00:00:00.000Z</x:v>
      </x:c>
      <x:c r="E80" s="3" t="str">
        <x:v>Y</x:v>
      </x:c>
      <x:c r="F80" s="3" t="str">
        <x:v>MCL</x:v>
      </x:c>
      <x:c r="G80" s="3" t="str">
        <x:v>4010</x:v>
      </x:c>
      <x:c r="H80" s="12" t="n">
        <x:v>37</x:v>
      </x:c>
      <x:c r="I80" s="3" t="str">
        <x:v>PCI/L</x:v>
      </x:c>
      <x:c r="J80" s="3" t="str">
        <x:v>5 pCi/L</x:v>
      </x:c>
      <x:c r="K80" s="3" t="str">
        <x:v>Archived</x:v>
      </x:c>
      <x:c r="L80" s="11" t="d">
        <x:v>2009-06-30T00:00:00.000Z</x:v>
      </x:c>
      <x:c r="M80" s="11" t="d">
        <x:v>2010-09-27T00:00:00.000Z</x:v>
      </x:c>
      <x:c r="N80" s="11" t="d">
        <x:v>2014-03-11T00:00:00.000Z</x:v>
      </x:c>
      <x:c r="O80" s="3" t="str"/>
      <x:c r="P80" s="3" t="str">
        <x:v>2026Q3</x:v>
      </x:c>
      <x:c r="Q80" s="3" t="str">
        <x:v>02</x:v>
      </x:c>
      <x:c r="R80" s="3" t="str">
        <x:v>340</x:v>
      </x:c>
      <x:c r="S80" s="3" t="str"/>
    </x:row>
    <x:row r="81" ht="22" customHeight="1">
      <x:c r="A81" s="3" t="str">
        <x:v>TX0270014</x:v>
      </x:c>
      <x:c r="B81" s="3" t="str">
        <x:v>90065006</x:v>
      </x:c>
      <x:c r="C81" s="11" t="d">
        <x:v>2009-07-01T00:00:00.000Z</x:v>
      </x:c>
      <x:c r="D81" s="11" t="d">
        <x:v>2010-09-23T00:00:00.000Z</x:v>
      </x:c>
      <x:c r="E81" s="3" t="str">
        <x:v>N</x:v>
      </x:c>
      <x:c r="F81" s="3" t="str">
        <x:v>Other</x:v>
      </x:c>
      <x:c r="G81" s="3" t="str">
        <x:v>7000</x:v>
      </x:c>
      <x:c r="H81" s="12" t="str"/>
      <x:c r="I81" s="3" t="str"/>
      <x:c r="J81" s="3" t="str">
        <x:v> </x:v>
      </x:c>
      <x:c r="K81" s="3" t="str">
        <x:v>Resolved</x:v>
      </x:c>
      <x:c r="L81" s="11" t="d">
        <x:v>2010-09-23T00:00:00.000Z</x:v>
      </x:c>
      <x:c r="M81" s="11" t="d">
        <x:v>2010-12-22T00:00:00.000Z</x:v>
      </x:c>
      <x:c r="N81" s="11" t="d">
        <x:v>2014-03-11T00:00:00.000Z</x:v>
      </x:c>
      <x:c r="O81" s="3" t="str"/>
      <x:c r="P81" s="3" t="str">
        <x:v>2026Q3</x:v>
      </x:c>
      <x:c r="Q81" s="3" t="str">
        <x:v>71</x:v>
      </x:c>
      <x:c r="R81" s="3" t="str">
        <x:v>420</x:v>
      </x:c>
      <x:c r="S81" s="3" t="str"/>
    </x:row>
    <x:row r="82" ht="22" customHeight="1">
      <x:c r="A82" s="3" t="str">
        <x:v>TX0270014</x:v>
      </x:c>
      <x:c r="B82" s="3" t="str">
        <x:v>90067402</x:v>
      </x:c>
      <x:c r="C82" s="11" t="d">
        <x:v>2009-07-01T00:00:00.000Z</x:v>
      </x:c>
      <x:c r="D82" s="11" t="d">
        <x:v>2009-09-30T00:00:00.000Z</x:v>
      </x:c>
      <x:c r="E82" s="3" t="str">
        <x:v>Y</x:v>
      </x:c>
      <x:c r="F82" s="3" t="str">
        <x:v>MCL</x:v>
      </x:c>
      <x:c r="G82" s="3" t="str">
        <x:v>4000</x:v>
      </x:c>
      <x:c r="H82" s="12" t="n">
        <x:v>113</x:v>
      </x:c>
      <x:c r="I82" s="3" t="str">
        <x:v>PCI/L</x:v>
      </x:c>
      <x:c r="J82" s="3" t="str">
        <x:v>15 pCi/L</x:v>
      </x:c>
      <x:c r="K82" s="3" t="str">
        <x:v>Archived</x:v>
      </x:c>
      <x:c r="L82" s="11" t="d">
        <x:v>2009-09-30T00:00:00.000Z</x:v>
      </x:c>
      <x:c r="M82" s="11" t="d">
        <x:v>2010-09-27T00:00:00.000Z</x:v>
      </x:c>
      <x:c r="N82" s="11" t="d">
        <x:v>2014-03-11T00:00:00.000Z</x:v>
      </x:c>
      <x:c r="O82" s="3" t="str"/>
      <x:c r="P82" s="3" t="str">
        <x:v>2026Q3</x:v>
      </x:c>
      <x:c r="Q82" s="3" t="str">
        <x:v>02</x:v>
      </x:c>
      <x:c r="R82" s="3" t="str">
        <x:v>340</x:v>
      </x:c>
      <x:c r="S82" s="3" t="str"/>
    </x:row>
    <x:row r="83" ht="22" customHeight="1">
      <x:c r="A83" s="3" t="str">
        <x:v>TX0270014</x:v>
      </x:c>
      <x:c r="B83" s="3" t="str">
        <x:v>90067403</x:v>
      </x:c>
      <x:c r="C83" s="11" t="d">
        <x:v>2009-07-01T00:00:00.000Z</x:v>
      </x:c>
      <x:c r="D83" s="11" t="d">
        <x:v>2009-09-30T00:00:00.000Z</x:v>
      </x:c>
      <x:c r="E83" s="3" t="str">
        <x:v>Y</x:v>
      </x:c>
      <x:c r="F83" s="3" t="str">
        <x:v>MCL</x:v>
      </x:c>
      <x:c r="G83" s="3" t="str">
        <x:v>4010</x:v>
      </x:c>
      <x:c r="H83" s="12" t="n">
        <x:v>37</x:v>
      </x:c>
      <x:c r="I83" s="3" t="str">
        <x:v>PCI/L</x:v>
      </x:c>
      <x:c r="J83" s="3" t="str">
        <x:v>5 pCi/L</x:v>
      </x:c>
      <x:c r="K83" s="3" t="str">
        <x:v>Archived</x:v>
      </x:c>
      <x:c r="L83" s="11" t="d">
        <x:v>2009-09-30T00:00:00.000Z</x:v>
      </x:c>
      <x:c r="M83" s="11" t="d">
        <x:v>2010-12-22T00:00:00.000Z</x:v>
      </x:c>
      <x:c r="N83" s="11" t="d">
        <x:v>2014-03-11T00:00:00.000Z</x:v>
      </x:c>
      <x:c r="O83" s="3" t="str"/>
      <x:c r="P83" s="3" t="str">
        <x:v>2026Q3</x:v>
      </x:c>
      <x:c r="Q83" s="3" t="str">
        <x:v>02</x:v>
      </x:c>
      <x:c r="R83" s="3" t="str">
        <x:v>340</x:v>
      </x:c>
      <x:c r="S83" s="3" t="str"/>
    </x:row>
    <x:row r="84" ht="22" customHeight="1">
      <x:c r="A84" s="3" t="str">
        <x:v>TX0270014</x:v>
      </x:c>
      <x:c r="B84" s="3" t="str">
        <x:v>960009055</x:v>
      </x:c>
      <x:c r="C84" s="11" t="d">
        <x:v>2009-07-01T00:00:00.000Z</x:v>
      </x:c>
      <x:c r="D84" s="11" t="d">
        <x:v>2009-09-30T00:00:00.000Z</x:v>
      </x:c>
      <x:c r="E84" s="3" t="str">
        <x:v>Y</x:v>
      </x:c>
      <x:c r="F84" s="3" t="str">
        <x:v>MCL</x:v>
      </x:c>
      <x:c r="G84" s="3" t="str">
        <x:v>4000</x:v>
      </x:c>
      <x:c r="H84" s="12" t="n">
        <x:v>113</x:v>
      </x:c>
      <x:c r="I84" s="3" t="str">
        <x:v>PCI/L</x:v>
      </x:c>
      <x:c r="J84" s="3" t="str">
        <x:v>15 pCi/L</x:v>
      </x:c>
      <x:c r="K84" s="3" t="str">
        <x:v>Archived</x:v>
      </x:c>
      <x:c r="L84" s="11" t="d">
        <x:v>2009-09-30T00:00:00.000Z</x:v>
      </x:c>
      <x:c r="M84" s="11" t="d">
        <x:v>2011-03-21T00:00:00.000Z</x:v>
      </x:c>
      <x:c r="N84" s="11" t="d">
        <x:v>2014-03-11T00:00:00.000Z</x:v>
      </x:c>
      <x:c r="O84" s="3" t="str"/>
      <x:c r="P84" s="3" t="str">
        <x:v>2026Q3</x:v>
      </x:c>
      <x:c r="Q84" s="3" t="str">
        <x:v>02</x:v>
      </x:c>
      <x:c r="R84" s="3" t="str">
        <x:v>340</x:v>
      </x:c>
      <x:c r="S84" s="3" t="str"/>
    </x:row>
    <x:row r="85" ht="22" customHeight="1">
      <x:c r="A85" s="3" t="str">
        <x:v>TX0270014</x:v>
      </x:c>
      <x:c r="B85" s="3" t="str">
        <x:v>960009059</x:v>
      </x:c>
      <x:c r="C85" s="11" t="d">
        <x:v>2009-07-01T00:00:00.000Z</x:v>
      </x:c>
      <x:c r="D85" s="11" t="d">
        <x:v>2009-09-30T00:00:00.000Z</x:v>
      </x:c>
      <x:c r="E85" s="3" t="str">
        <x:v>Y</x:v>
      </x:c>
      <x:c r="F85" s="3" t="str">
        <x:v>MCL</x:v>
      </x:c>
      <x:c r="G85" s="3" t="str">
        <x:v>4010</x:v>
      </x:c>
      <x:c r="H85" s="12" t="n">
        <x:v>37</x:v>
      </x:c>
      <x:c r="I85" s="3" t="str">
        <x:v>PCI/L</x:v>
      </x:c>
      <x:c r="J85" s="3" t="str">
        <x:v>5 pCi/L</x:v>
      </x:c>
      <x:c r="K85" s="3" t="str">
        <x:v>Archived</x:v>
      </x:c>
      <x:c r="L85" s="11" t="d">
        <x:v>2009-09-30T00:00:00.000Z</x:v>
      </x:c>
      <x:c r="M85" s="11" t="d">
        <x:v>2011-03-21T00:00:00.000Z</x:v>
      </x:c>
      <x:c r="N85" s="11" t="d">
        <x:v>2014-03-11T00:00:00.000Z</x:v>
      </x:c>
      <x:c r="O85" s="3" t="str"/>
      <x:c r="P85" s="3" t="str">
        <x:v>2026Q3</x:v>
      </x:c>
      <x:c r="Q85" s="3" t="str">
        <x:v>02</x:v>
      </x:c>
      <x:c r="R85" s="3" t="str">
        <x:v>340</x:v>
      </x:c>
      <x:c r="S85" s="3" t="str"/>
    </x:row>
    <x:row r="86" ht="22" customHeight="1">
      <x:c r="A86" s="3" t="str">
        <x:v>TX0270014</x:v>
      </x:c>
      <x:c r="B86" s="3" t="str">
        <x:v>960009056</x:v>
      </x:c>
      <x:c r="C86" s="11" t="d">
        <x:v>2009-10-01T00:00:00.000Z</x:v>
      </x:c>
      <x:c r="D86" s="11" t="d">
        <x:v>2009-12-31T00:00:00.000Z</x:v>
      </x:c>
      <x:c r="E86" s="3" t="str">
        <x:v>Y</x:v>
      </x:c>
      <x:c r="F86" s="3" t="str">
        <x:v>MCL</x:v>
      </x:c>
      <x:c r="G86" s="3" t="str">
        <x:v>4000</x:v>
      </x:c>
      <x:c r="H86" s="12" t="n">
        <x:v>114</x:v>
      </x:c>
      <x:c r="I86" s="3" t="str">
        <x:v>PCI/L</x:v>
      </x:c>
      <x:c r="J86" s="3" t="str">
        <x:v>15 pCi/L</x:v>
      </x:c>
      <x:c r="K86" s="3" t="str">
        <x:v>Archived</x:v>
      </x:c>
      <x:c r="L86" s="11" t="d">
        <x:v>2009-12-31T00:00:00.000Z</x:v>
      </x:c>
      <x:c r="M86" s="11" t="d">
        <x:v>2011-03-21T00:00:00.000Z</x:v>
      </x:c>
      <x:c r="N86" s="11" t="d">
        <x:v>2014-03-11T00:00:00.000Z</x:v>
      </x:c>
      <x:c r="O86" s="3" t="str"/>
      <x:c r="P86" s="3" t="str">
        <x:v>2026Q3</x:v>
      </x:c>
      <x:c r="Q86" s="3" t="str">
        <x:v>02</x:v>
      </x:c>
      <x:c r="R86" s="3" t="str">
        <x:v>340</x:v>
      </x:c>
      <x:c r="S86" s="3" t="str"/>
    </x:row>
    <x:row r="87" ht="22" customHeight="1">
      <x:c r="A87" s="3" t="str">
        <x:v>TX0270014</x:v>
      </x:c>
      <x:c r="B87" s="3" t="str">
        <x:v>960009060</x:v>
      </x:c>
      <x:c r="C87" s="11" t="d">
        <x:v>2009-10-01T00:00:00.000Z</x:v>
      </x:c>
      <x:c r="D87" s="11" t="d">
        <x:v>2009-12-31T00:00:00.000Z</x:v>
      </x:c>
      <x:c r="E87" s="3" t="str">
        <x:v>Y</x:v>
      </x:c>
      <x:c r="F87" s="3" t="str">
        <x:v>MCL</x:v>
      </x:c>
      <x:c r="G87" s="3" t="str">
        <x:v>4010</x:v>
      </x:c>
      <x:c r="H87" s="12" t="n">
        <x:v>37</x:v>
      </x:c>
      <x:c r="I87" s="3" t="str">
        <x:v>PCI/L</x:v>
      </x:c>
      <x:c r="J87" s="3" t="str">
        <x:v>5 pCi/L</x:v>
      </x:c>
      <x:c r="K87" s="3" t="str">
        <x:v>Archived</x:v>
      </x:c>
      <x:c r="L87" s="11" t="d">
        <x:v>2009-12-31T00:00:00.000Z</x:v>
      </x:c>
      <x:c r="M87" s="11" t="d">
        <x:v>2011-03-21T00:00:00.000Z</x:v>
      </x:c>
      <x:c r="N87" s="11" t="d">
        <x:v>2014-03-11T00:00:00.000Z</x:v>
      </x:c>
      <x:c r="O87" s="3" t="str"/>
      <x:c r="P87" s="3" t="str">
        <x:v>2026Q3</x:v>
      </x:c>
      <x:c r="Q87" s="3" t="str">
        <x:v>02</x:v>
      </x:c>
      <x:c r="R87" s="3" t="str">
        <x:v>340</x:v>
      </x:c>
      <x:c r="S87" s="3" t="str"/>
    </x:row>
    <x:row r="88" ht="22" customHeight="1">
      <x:c r="A88" s="3" t="str">
        <x:v>TX0270014</x:v>
      </x:c>
      <x:c r="B88" s="3" t="str">
        <x:v>960009057</x:v>
      </x:c>
      <x:c r="C88" s="11" t="d">
        <x:v>2010-01-01T00:00:00.000Z</x:v>
      </x:c>
      <x:c r="D88" s="11" t="d">
        <x:v>2010-03-31T00:00:00.000Z</x:v>
      </x:c>
      <x:c r="E88" s="3" t="str">
        <x:v>Y</x:v>
      </x:c>
      <x:c r="F88" s="3" t="str">
        <x:v>MCL</x:v>
      </x:c>
      <x:c r="G88" s="3" t="str">
        <x:v>4000</x:v>
      </x:c>
      <x:c r="H88" s="12" t="n">
        <x:v>101</x:v>
      </x:c>
      <x:c r="I88" s="3" t="str">
        <x:v>PCI/L</x:v>
      </x:c>
      <x:c r="J88" s="3" t="str">
        <x:v>15 pCi/L</x:v>
      </x:c>
      <x:c r="K88" s="3" t="str">
        <x:v>Archived</x:v>
      </x:c>
      <x:c r="L88" s="11" t="d">
        <x:v>2010-03-31T00:00:00.000Z</x:v>
      </x:c>
      <x:c r="M88" s="11" t="d">
        <x:v>2011-03-21T00:00:00.000Z</x:v>
      </x:c>
      <x:c r="N88" s="11" t="d">
        <x:v>2014-03-11T00:00:00.000Z</x:v>
      </x:c>
      <x:c r="O88" s="3" t="str"/>
      <x:c r="P88" s="3" t="str">
        <x:v>2026Q3</x:v>
      </x:c>
      <x:c r="Q88" s="3" t="str">
        <x:v>02</x:v>
      </x:c>
      <x:c r="R88" s="3" t="str">
        <x:v>340</x:v>
      </x:c>
      <x:c r="S88" s="3" t="str"/>
    </x:row>
    <x:row r="89" ht="22" customHeight="1">
      <x:c r="A89" s="3" t="str">
        <x:v>TX0270014</x:v>
      </x:c>
      <x:c r="B89" s="3" t="str">
        <x:v>960009061</x:v>
      </x:c>
      <x:c r="C89" s="11" t="d">
        <x:v>2010-01-01T00:00:00.000Z</x:v>
      </x:c>
      <x:c r="D89" s="11" t="d">
        <x:v>2010-03-31T00:00:00.000Z</x:v>
      </x:c>
      <x:c r="E89" s="3" t="str">
        <x:v>Y</x:v>
      </x:c>
      <x:c r="F89" s="3" t="str">
        <x:v>MCL</x:v>
      </x:c>
      <x:c r="G89" s="3" t="str">
        <x:v>4010</x:v>
      </x:c>
      <x:c r="H89" s="12" t="n">
        <x:v>38</x:v>
      </x:c>
      <x:c r="I89" s="3" t="str">
        <x:v>PCI/L</x:v>
      </x:c>
      <x:c r="J89" s="3" t="str">
        <x:v>5 pCi/L</x:v>
      </x:c>
      <x:c r="K89" s="3" t="str">
        <x:v>Archived</x:v>
      </x:c>
      <x:c r="L89" s="11" t="d">
        <x:v>2010-03-31T00:00:00.000Z</x:v>
      </x:c>
      <x:c r="M89" s="11" t="d">
        <x:v>2011-03-21T00:00:00.000Z</x:v>
      </x:c>
      <x:c r="N89" s="11" t="d">
        <x:v>2014-03-11T00:00:00.000Z</x:v>
      </x:c>
      <x:c r="O89" s="3" t="str"/>
      <x:c r="P89" s="3" t="str">
        <x:v>2026Q3</x:v>
      </x:c>
      <x:c r="Q89" s="3" t="str">
        <x:v>02</x:v>
      </x:c>
      <x:c r="R89" s="3" t="str">
        <x:v>340</x:v>
      </x:c>
      <x:c r="S89" s="3" t="str"/>
    </x:row>
    <x:row r="90" ht="22" customHeight="1">
      <x:c r="A90" s="3" t="str">
        <x:v>TX0270014</x:v>
      </x:c>
      <x:c r="B90" s="3" t="str">
        <x:v>960009058</x:v>
      </x:c>
      <x:c r="C90" s="11" t="d">
        <x:v>2010-04-01T00:00:00.000Z</x:v>
      </x:c>
      <x:c r="D90" s="11" t="d">
        <x:v>2010-06-30T00:00:00.000Z</x:v>
      </x:c>
      <x:c r="E90" s="3" t="str">
        <x:v>Y</x:v>
      </x:c>
      <x:c r="F90" s="3" t="str">
        <x:v>MCL</x:v>
      </x:c>
      <x:c r="G90" s="3" t="str">
        <x:v>4000</x:v>
      </x:c>
      <x:c r="H90" s="12" t="n">
        <x:v>102</x:v>
      </x:c>
      <x:c r="I90" s="3" t="str">
        <x:v>PCI/L</x:v>
      </x:c>
      <x:c r="J90" s="3" t="str">
        <x:v>15 pCi/L</x:v>
      </x:c>
      <x:c r="K90" s="3" t="str">
        <x:v>Archived</x:v>
      </x:c>
      <x:c r="L90" s="11" t="d">
        <x:v>2010-06-30T00:00:00.000Z</x:v>
      </x:c>
      <x:c r="M90" s="11" t="d">
        <x:v>2011-03-21T00:00:00.000Z</x:v>
      </x:c>
      <x:c r="N90" s="11" t="d">
        <x:v>2014-03-11T00:00:00.000Z</x:v>
      </x:c>
      <x:c r="O90" s="3" t="str"/>
      <x:c r="P90" s="3" t="str">
        <x:v>2026Q3</x:v>
      </x:c>
      <x:c r="Q90" s="3" t="str">
        <x:v>02</x:v>
      </x:c>
      <x:c r="R90" s="3" t="str">
        <x:v>340</x:v>
      </x:c>
      <x:c r="S90" s="3" t="str"/>
    </x:row>
    <x:row r="91" ht="22" customHeight="1">
      <x:c r="A91" s="3" t="str">
        <x:v>TX0270014</x:v>
      </x:c>
      <x:c r="B91" s="3" t="str">
        <x:v>960009062</x:v>
      </x:c>
      <x:c r="C91" s="11" t="d">
        <x:v>2010-04-01T00:00:00.000Z</x:v>
      </x:c>
      <x:c r="D91" s="11" t="d">
        <x:v>2010-06-30T00:00:00.000Z</x:v>
      </x:c>
      <x:c r="E91" s="3" t="str">
        <x:v>Y</x:v>
      </x:c>
      <x:c r="F91" s="3" t="str">
        <x:v>MCL</x:v>
      </x:c>
      <x:c r="G91" s="3" t="str">
        <x:v>4010</x:v>
      </x:c>
      <x:c r="H91" s="12" t="n">
        <x:v>39</x:v>
      </x:c>
      <x:c r="I91" s="3" t="str">
        <x:v>PCI/L</x:v>
      </x:c>
      <x:c r="J91" s="3" t="str">
        <x:v>5 pCi/L</x:v>
      </x:c>
      <x:c r="K91" s="3" t="str">
        <x:v>Archived</x:v>
      </x:c>
      <x:c r="L91" s="11" t="d">
        <x:v>2010-06-30T00:00:00.000Z</x:v>
      </x:c>
      <x:c r="M91" s="11" t="d">
        <x:v>2011-03-21T00:00:00.000Z</x:v>
      </x:c>
      <x:c r="N91" s="11" t="d">
        <x:v>2014-03-11T00:00:00.000Z</x:v>
      </x:c>
      <x:c r="O91" s="3" t="str"/>
      <x:c r="P91" s="3" t="str">
        <x:v>2026Q3</x:v>
      </x:c>
      <x:c r="Q91" s="3" t="str">
        <x:v>02</x:v>
      </x:c>
      <x:c r="R91" s="3" t="str">
        <x:v>340</x:v>
      </x:c>
      <x:c r="S91" s="3" t="str"/>
    </x:row>
    <x:row r="92" ht="22" customHeight="1">
      <x:c r="A92" s="3" t="str">
        <x:v>TX0270014</x:v>
      </x:c>
      <x:c r="B92" s="3" t="str">
        <x:v>960009064</x:v>
      </x:c>
      <x:c r="C92" s="11" t="d">
        <x:v>2010-07-01T00:00:00.000Z</x:v>
      </x:c>
      <x:c r="D92" s="11" t="d">
        <x:v>2010-09-30T00:00:00.000Z</x:v>
      </x:c>
      <x:c r="E92" s="3" t="str">
        <x:v>Y</x:v>
      </x:c>
      <x:c r="F92" s="3" t="str">
        <x:v>MCL</x:v>
      </x:c>
      <x:c r="G92" s="3" t="str">
        <x:v>4000</x:v>
      </x:c>
      <x:c r="H92" s="12" t="n">
        <x:v>116</x:v>
      </x:c>
      <x:c r="I92" s="3" t="str">
        <x:v>PCI/L</x:v>
      </x:c>
      <x:c r="J92" s="3" t="str">
        <x:v>15 pCi/L</x:v>
      </x:c>
      <x:c r="K92" s="3" t="str">
        <x:v>Archived</x:v>
      </x:c>
      <x:c r="L92" s="11" t="d">
        <x:v>2010-09-30T00:00:00.000Z</x:v>
      </x:c>
      <x:c r="M92" s="11" t="d">
        <x:v>2011-09-28T00:00:00.000Z</x:v>
      </x:c>
      <x:c r="N92" s="11" t="d">
        <x:v>2014-09-17T00:00:00.000Z</x:v>
      </x:c>
      <x:c r="O92" s="3" t="str"/>
      <x:c r="P92" s="3" t="str">
        <x:v>2026Q3</x:v>
      </x:c>
      <x:c r="Q92" s="3" t="str">
        <x:v>02</x:v>
      </x:c>
      <x:c r="R92" s="3" t="str">
        <x:v>340</x:v>
      </x:c>
      <x:c r="S92" s="3" t="str"/>
    </x:row>
    <x:row r="93" ht="22" customHeight="1">
      <x:c r="A93" s="3" t="str">
        <x:v>TX0270014</x:v>
      </x:c>
      <x:c r="B93" s="3" t="str">
        <x:v>960009067</x:v>
      </x:c>
      <x:c r="C93" s="11" t="d">
        <x:v>2010-07-01T00:00:00.000Z</x:v>
      </x:c>
      <x:c r="D93" s="11" t="d">
        <x:v>2010-09-30T00:00:00.000Z</x:v>
      </x:c>
      <x:c r="E93" s="3" t="str">
        <x:v>Y</x:v>
      </x:c>
      <x:c r="F93" s="3" t="str">
        <x:v>MCL</x:v>
      </x:c>
      <x:c r="G93" s="3" t="str">
        <x:v>4010</x:v>
      </x:c>
      <x:c r="H93" s="12" t="n">
        <x:v>44</x:v>
      </x:c>
      <x:c r="I93" s="3" t="str">
        <x:v>PCI/L</x:v>
      </x:c>
      <x:c r="J93" s="3" t="str">
        <x:v>5 pCi/L</x:v>
      </x:c>
      <x:c r="K93" s="3" t="str">
        <x:v>Archived</x:v>
      </x:c>
      <x:c r="L93" s="11" t="d">
        <x:v>2010-09-30T00:00:00.000Z</x:v>
      </x:c>
      <x:c r="M93" s="11" t="d">
        <x:v>2011-09-16T00:00:00.000Z</x:v>
      </x:c>
      <x:c r="N93" s="11" t="d">
        <x:v>2014-09-17T00:00:00.000Z</x:v>
      </x:c>
      <x:c r="O93" s="3" t="str"/>
      <x:c r="P93" s="3" t="str">
        <x:v>2026Q3</x:v>
      </x:c>
      <x:c r="Q93" s="3" t="str">
        <x:v>02</x:v>
      </x:c>
      <x:c r="R93" s="3" t="str">
        <x:v>340</x:v>
      </x:c>
      <x:c r="S93" s="3" t="str"/>
    </x:row>
    <x:row r="94" ht="22" customHeight="1">
      <x:c r="A94" s="3" t="str">
        <x:v>TX0270014</x:v>
      </x:c>
      <x:c r="B94" s="3" t="str">
        <x:v>960009065</x:v>
      </x:c>
      <x:c r="C94" s="11" t="d">
        <x:v>2010-10-01T00:00:00.000Z</x:v>
      </x:c>
      <x:c r="D94" s="11" t="d">
        <x:v>2010-12-31T00:00:00.000Z</x:v>
      </x:c>
      <x:c r="E94" s="3" t="str">
        <x:v>Y</x:v>
      </x:c>
      <x:c r="F94" s="3" t="str">
        <x:v>MCL</x:v>
      </x:c>
      <x:c r="G94" s="3" t="str">
        <x:v>4000</x:v>
      </x:c>
      <x:c r="H94" s="12" t="n">
        <x:v>110</x:v>
      </x:c>
      <x:c r="I94" s="3" t="str">
        <x:v>PCI/L</x:v>
      </x:c>
      <x:c r="J94" s="3" t="str">
        <x:v>15 pCi/L</x:v>
      </x:c>
      <x:c r="K94" s="3" t="str">
        <x:v>Archived</x:v>
      </x:c>
      <x:c r="L94" s="11" t="d">
        <x:v>2010-12-31T00:00:00.000Z</x:v>
      </x:c>
      <x:c r="M94" s="11" t="d">
        <x:v>2011-09-28T00:00:00.000Z</x:v>
      </x:c>
      <x:c r="N94" s="11" t="d">
        <x:v>2014-09-17T00:00:00.000Z</x:v>
      </x:c>
      <x:c r="O94" s="3" t="str"/>
      <x:c r="P94" s="3" t="str">
        <x:v>2026Q3</x:v>
      </x:c>
      <x:c r="Q94" s="3" t="str">
        <x:v>02</x:v>
      </x:c>
      <x:c r="R94" s="3" t="str">
        <x:v>340</x:v>
      </x:c>
      <x:c r="S94" s="3" t="str"/>
    </x:row>
    <x:row r="95" ht="22" customHeight="1">
      <x:c r="A95" s="3" t="str">
        <x:v>TX0270014</x:v>
      </x:c>
      <x:c r="B95" s="3" t="str">
        <x:v>960009068</x:v>
      </x:c>
      <x:c r="C95" s="11" t="d">
        <x:v>2010-10-01T00:00:00.000Z</x:v>
      </x:c>
      <x:c r="D95" s="11" t="d">
        <x:v>2010-12-31T00:00:00.000Z</x:v>
      </x:c>
      <x:c r="E95" s="3" t="str">
        <x:v>Y</x:v>
      </x:c>
      <x:c r="F95" s="3" t="str">
        <x:v>MCL</x:v>
      </x:c>
      <x:c r="G95" s="3" t="str">
        <x:v>4010</x:v>
      </x:c>
      <x:c r="H95" s="12" t="n">
        <x:v>45</x:v>
      </x:c>
      <x:c r="I95" s="3" t="str">
        <x:v>PCI/L</x:v>
      </x:c>
      <x:c r="J95" s="3" t="str">
        <x:v>5 pCi/L</x:v>
      </x:c>
      <x:c r="K95" s="3" t="str">
        <x:v>Archived</x:v>
      </x:c>
      <x:c r="L95" s="11" t="d">
        <x:v>2010-12-31T00:00:00.000Z</x:v>
      </x:c>
      <x:c r="M95" s="11" t="d">
        <x:v>2011-09-16T00:00:00.000Z</x:v>
      </x:c>
      <x:c r="N95" s="11" t="d">
        <x:v>2014-09-17T00:00:00.000Z</x:v>
      </x:c>
      <x:c r="O95" s="3" t="str"/>
      <x:c r="P95" s="3" t="str">
        <x:v>2026Q3</x:v>
      </x:c>
      <x:c r="Q95" s="3" t="str">
        <x:v>02</x:v>
      </x:c>
      <x:c r="R95" s="3" t="str">
        <x:v>340</x:v>
      </x:c>
      <x:c r="S95" s="3" t="str"/>
    </x:row>
    <x:row r="96" ht="22" customHeight="1">
      <x:c r="A96" s="3" t="str">
        <x:v>TX0270014</x:v>
      </x:c>
      <x:c r="B96" s="3" t="str">
        <x:v>960009070</x:v>
      </x:c>
      <x:c r="C96" s="11" t="d">
        <x:v>2011-01-01T00:00:00.000Z</x:v>
      </x:c>
      <x:c r="D96" s="11" t="d">
        <x:v>2011-03-31T00:00:00.000Z</x:v>
      </x:c>
      <x:c r="E96" s="3" t="str">
        <x:v>Y</x:v>
      </x:c>
      <x:c r="F96" s="3" t="str">
        <x:v>MCL</x:v>
      </x:c>
      <x:c r="G96" s="3" t="str">
        <x:v>4010</x:v>
      </x:c>
      <x:c r="H96" s="12" t="n">
        <x:v>43</x:v>
      </x:c>
      <x:c r="I96" s="3" t="str">
        <x:v>PCI/L</x:v>
      </x:c>
      <x:c r="J96" s="3" t="str">
        <x:v>5 pCi/L</x:v>
      </x:c>
      <x:c r="K96" s="3" t="str">
        <x:v>Archived</x:v>
      </x:c>
      <x:c r="L96" s="11" t="d">
        <x:v>2011-03-31T00:00:00.000Z</x:v>
      </x:c>
      <x:c r="M96" s="11" t="d">
        <x:v>2011-09-16T00:00:00.000Z</x:v>
      </x:c>
      <x:c r="N96" s="11" t="d">
        <x:v>2014-09-17T00:00:00.000Z</x:v>
      </x:c>
      <x:c r="O96" s="3" t="str"/>
      <x:c r="P96" s="3" t="str">
        <x:v>2026Q3</x:v>
      </x:c>
      <x:c r="Q96" s="3" t="str">
        <x:v>02</x:v>
      </x:c>
      <x:c r="R96" s="3" t="str">
        <x:v>340</x:v>
      </x:c>
      <x:c r="S96" s="3" t="str"/>
    </x:row>
    <x:row r="97" ht="22" customHeight="1">
      <x:c r="A97" s="3" t="str">
        <x:v>TX0270014</x:v>
      </x:c>
      <x:c r="B97" s="3" t="str">
        <x:v>960009071</x:v>
      </x:c>
      <x:c r="C97" s="11" t="d">
        <x:v>2011-01-01T00:00:00.000Z</x:v>
      </x:c>
      <x:c r="D97" s="11" t="d">
        <x:v>2011-03-31T00:00:00.000Z</x:v>
      </x:c>
      <x:c r="E97" s="3" t="str">
        <x:v>Y</x:v>
      </x:c>
      <x:c r="F97" s="3" t="str">
        <x:v>MCL</x:v>
      </x:c>
      <x:c r="G97" s="3" t="str">
        <x:v>4000</x:v>
      </x:c>
      <x:c r="H97" s="12" t="n">
        <x:v>113</x:v>
      </x:c>
      <x:c r="I97" s="3" t="str">
        <x:v>PCI/L</x:v>
      </x:c>
      <x:c r="J97" s="3" t="str">
        <x:v>15 pCi/L</x:v>
      </x:c>
      <x:c r="K97" s="3" t="str">
        <x:v>Archived</x:v>
      </x:c>
      <x:c r="L97" s="11" t="d">
        <x:v>2011-03-31T00:00:00.000Z</x:v>
      </x:c>
      <x:c r="M97" s="11" t="d">
        <x:v>2011-09-28T00:00:00.000Z</x:v>
      </x:c>
      <x:c r="N97" s="11" t="d">
        <x:v>2015-03-26T00:00:00.000Z</x:v>
      </x:c>
      <x:c r="O97" s="3" t="str"/>
      <x:c r="P97" s="3" t="str">
        <x:v>2026Q3</x:v>
      </x:c>
      <x:c r="Q97" s="3" t="str">
        <x:v>02</x:v>
      </x:c>
      <x:c r="R97" s="3" t="str">
        <x:v>340</x:v>
      </x:c>
      <x:c r="S97" s="3" t="str"/>
    </x:row>
    <x:row r="98" ht="22" customHeight="1">
      <x:c r="A98" s="3" t="str">
        <x:v>TX0270014</x:v>
      </x:c>
      <x:c r="B98" s="3" t="str">
        <x:v>960009078</x:v>
      </x:c>
      <x:c r="C98" s="11" t="d">
        <x:v>2011-04-01T00:00:00.000Z</x:v>
      </x:c>
      <x:c r="D98" s="11" t="d">
        <x:v>2011-06-30T00:00:00.000Z</x:v>
      </x:c>
      <x:c r="E98" s="3" t="str">
        <x:v>Y</x:v>
      </x:c>
      <x:c r="F98" s="3" t="str">
        <x:v>MCL</x:v>
      </x:c>
      <x:c r="G98" s="3" t="str">
        <x:v>4010</x:v>
      </x:c>
      <x:c r="H98" s="12" t="n">
        <x:v>43</x:v>
      </x:c>
      <x:c r="I98" s="3" t="str">
        <x:v>PCI/L</x:v>
      </x:c>
      <x:c r="J98" s="3" t="str">
        <x:v>5 pCi/L</x:v>
      </x:c>
      <x:c r="K98" s="3" t="str">
        <x:v>Archived</x:v>
      </x:c>
      <x:c r="L98" s="11" t="d">
        <x:v>2011-06-30T00:00:00.000Z</x:v>
      </x:c>
      <x:c r="M98" s="11" t="d">
        <x:v>2012-03-27T00:00:00.000Z</x:v>
      </x:c>
      <x:c r="N98" s="11" t="d">
        <x:v>2015-06-23T00:00:00.000Z</x:v>
      </x:c>
      <x:c r="O98" s="3" t="str"/>
      <x:c r="P98" s="3" t="str">
        <x:v>2026Q3</x:v>
      </x:c>
      <x:c r="Q98" s="3" t="str">
        <x:v>02</x:v>
      </x:c>
      <x:c r="R98" s="3" t="str">
        <x:v>340</x:v>
      </x:c>
      <x:c r="S98" s="3" t="str"/>
    </x:row>
    <x:row r="99" ht="22" customHeight="1">
      <x:c r="A99" s="3" t="str">
        <x:v>TX0270014</x:v>
      </x:c>
      <x:c r="B99" s="3" t="str">
        <x:v>960009080</x:v>
      </x:c>
      <x:c r="C99" s="11" t="d">
        <x:v>2011-04-01T00:00:00.000Z</x:v>
      </x:c>
      <x:c r="D99" s="11" t="d">
        <x:v>2011-06-30T00:00:00.000Z</x:v>
      </x:c>
      <x:c r="E99" s="3" t="str">
        <x:v>Y</x:v>
      </x:c>
      <x:c r="F99" s="3" t="str">
        <x:v>MCL</x:v>
      </x:c>
      <x:c r="G99" s="3" t="str">
        <x:v>4000</x:v>
      </x:c>
      <x:c r="H99" s="12" t="n">
        <x:v>103</x:v>
      </x:c>
      <x:c r="I99" s="3" t="str">
        <x:v>PCI/L</x:v>
      </x:c>
      <x:c r="J99" s="3" t="str">
        <x:v>15 pCi/L</x:v>
      </x:c>
      <x:c r="K99" s="3" t="str">
        <x:v>Archived</x:v>
      </x:c>
      <x:c r="L99" s="11" t="d">
        <x:v>2011-06-30T00:00:00.000Z</x:v>
      </x:c>
      <x:c r="M99" s="11" t="d">
        <x:v>2012-03-27T00:00:00.000Z</x:v>
      </x:c>
      <x:c r="N99" s="11" t="d">
        <x:v>2015-06-23T00:00:00.000Z</x:v>
      </x:c>
      <x:c r="O99" s="3" t="str"/>
      <x:c r="P99" s="3" t="str">
        <x:v>2026Q3</x:v>
      </x:c>
      <x:c r="Q99" s="3" t="str">
        <x:v>02</x:v>
      </x:c>
      <x:c r="R99" s="3" t="str">
        <x:v>340</x:v>
      </x:c>
      <x:c r="S99" s="3" t="str"/>
    </x:row>
    <x:row r="100" ht="22" customHeight="1">
      <x:c r="A100" s="3" t="str">
        <x:v>TX0270014</x:v>
      </x:c>
      <x:c r="B100" s="3" t="str">
        <x:v>960009075</x:v>
      </x:c>
      <x:c r="C100" s="11" t="d">
        <x:v>2011-07-01T00:00:00.000Z</x:v>
      </x:c>
      <x:c r="D100" s="11" t="d">
        <x:v>2011-09-30T00:00:00.000Z</x:v>
      </x:c>
      <x:c r="E100" s="3" t="str">
        <x:v>Y</x:v>
      </x:c>
      <x:c r="F100" s="3" t="str">
        <x:v>MCL</x:v>
      </x:c>
      <x:c r="G100" s="3" t="str">
        <x:v>4010</x:v>
      </x:c>
      <x:c r="H100" s="12" t="n">
        <x:v>27</x:v>
      </x:c>
      <x:c r="I100" s="3" t="str">
        <x:v>PCI/L</x:v>
      </x:c>
      <x:c r="J100" s="3" t="str">
        <x:v>5 pCi/L</x:v>
      </x:c>
      <x:c r="K100" s="3" t="str">
        <x:v>Archived</x:v>
      </x:c>
      <x:c r="L100" s="11" t="d">
        <x:v>2011-09-30T00:00:00.000Z</x:v>
      </x:c>
      <x:c r="M100" s="11" t="d">
        <x:v>2012-03-27T00:00:00.000Z</x:v>
      </x:c>
      <x:c r="N100" s="11" t="d">
        <x:v>2014-09-17T00:00:00.000Z</x:v>
      </x:c>
      <x:c r="O100" s="3" t="str"/>
      <x:c r="P100" s="3" t="str">
        <x:v>2026Q3</x:v>
      </x:c>
      <x:c r="Q100" s="3" t="str">
        <x:v>02</x:v>
      </x:c>
      <x:c r="R100" s="3" t="str">
        <x:v>340</x:v>
      </x:c>
      <x:c r="S100" s="3" t="str"/>
    </x:row>
    <x:row r="101" ht="22" customHeight="1">
      <x:c r="A101" s="3" t="str">
        <x:v>TX0270014</x:v>
      </x:c>
      <x:c r="B101" s="3" t="str">
        <x:v>960009076</x:v>
      </x:c>
      <x:c r="C101" s="11" t="d">
        <x:v>2011-07-01T00:00:00.000Z</x:v>
      </x:c>
      <x:c r="D101" s="11" t="d">
        <x:v>2011-09-30T00:00:00.000Z</x:v>
      </x:c>
      <x:c r="E101" s="3" t="str">
        <x:v>Y</x:v>
      </x:c>
      <x:c r="F101" s="3" t="str">
        <x:v>MCL</x:v>
      </x:c>
      <x:c r="G101" s="3" t="str">
        <x:v>4000</x:v>
      </x:c>
      <x:c r="H101" s="12" t="n">
        <x:v>88</x:v>
      </x:c>
      <x:c r="I101" s="3" t="str">
        <x:v>PCI/L</x:v>
      </x:c>
      <x:c r="J101" s="3" t="str">
        <x:v>15 pCi/L</x:v>
      </x:c>
      <x:c r="K101" s="3" t="str">
        <x:v>Archived</x:v>
      </x:c>
      <x:c r="L101" s="11" t="d">
        <x:v>2011-09-30T00:00:00.000Z</x:v>
      </x:c>
      <x:c r="M101" s="11" t="d">
        <x:v>2012-03-27T00:00:00.000Z</x:v>
      </x:c>
      <x:c r="N101" s="11" t="d">
        <x:v>2014-09-17T00:00:00.000Z</x:v>
      </x:c>
      <x:c r="O101" s="3" t="str"/>
      <x:c r="P101" s="3" t="str">
        <x:v>2026Q3</x:v>
      </x:c>
      <x:c r="Q101" s="3" t="str">
        <x:v>02</x:v>
      </x:c>
      <x:c r="R101" s="3" t="str">
        <x:v>340</x:v>
      </x:c>
      <x:c r="S101" s="3" t="str"/>
    </x:row>
    <x:row r="102" ht="22" customHeight="1">
      <x:c r="A102" s="3" t="str">
        <x:v>TX0270014</x:v>
      </x:c>
      <x:c r="B102" s="3" t="str">
        <x:v>960009086</x:v>
      </x:c>
      <x:c r="C102" s="11" t="d">
        <x:v>2011-10-01T00:00:00.000Z</x:v>
      </x:c>
      <x:c r="D102" s="11" t="d">
        <x:v>2011-12-31T00:00:00.000Z</x:v>
      </x:c>
      <x:c r="E102" s="3" t="str">
        <x:v>Y</x:v>
      </x:c>
      <x:c r="F102" s="3" t="str">
        <x:v>MCL</x:v>
      </x:c>
      <x:c r="G102" s="3" t="str">
        <x:v>4010</x:v>
      </x:c>
      <x:c r="H102" s="12" t="n">
        <x:v>39</x:v>
      </x:c>
      <x:c r="I102" s="3" t="str">
        <x:v>PCI/L</x:v>
      </x:c>
      <x:c r="J102" s="3" t="str">
        <x:v>5 pCi/L</x:v>
      </x:c>
      <x:c r="K102" s="3" t="str">
        <x:v>Archived</x:v>
      </x:c>
      <x:c r="L102" s="11" t="d">
        <x:v>2011-12-31T00:00:00.000Z</x:v>
      </x:c>
      <x:c r="M102" s="11" t="d">
        <x:v>2014-12-18T00:00:00.000Z</x:v>
      </x:c>
      <x:c r="N102" s="11" t="d">
        <x:v>2015-03-26T00:00:00.000Z</x:v>
      </x:c>
      <x:c r="O102" s="3" t="str"/>
      <x:c r="P102" s="3" t="str">
        <x:v>2026Q3</x:v>
      </x:c>
      <x:c r="Q102" s="3" t="str">
        <x:v>02</x:v>
      </x:c>
      <x:c r="R102" s="3" t="str">
        <x:v>340</x:v>
      </x:c>
      <x:c r="S102" s="3" t="str"/>
    </x:row>
    <x:row r="103" ht="22" customHeight="1">
      <x:c r="A103" s="3" t="str">
        <x:v>TX0270014</x:v>
      </x:c>
      <x:c r="B103" s="3" t="str">
        <x:v>960009087</x:v>
      </x:c>
      <x:c r="C103" s="11" t="d">
        <x:v>2011-10-01T00:00:00.000Z</x:v>
      </x:c>
      <x:c r="D103" s="11" t="d">
        <x:v>2011-12-31T00:00:00.000Z</x:v>
      </x:c>
      <x:c r="E103" s="3" t="str">
        <x:v>Y</x:v>
      </x:c>
      <x:c r="F103" s="3" t="str">
        <x:v>MCL</x:v>
      </x:c>
      <x:c r="G103" s="3" t="str">
        <x:v>4000</x:v>
      </x:c>
      <x:c r="H103" s="12" t="n">
        <x:v>101</x:v>
      </x:c>
      <x:c r="I103" s="3" t="str">
        <x:v>PCI/L</x:v>
      </x:c>
      <x:c r="J103" s="3" t="str">
        <x:v>15 pCi/L</x:v>
      </x:c>
      <x:c r="K103" s="3" t="str">
        <x:v>Archived</x:v>
      </x:c>
      <x:c r="L103" s="11" t="d">
        <x:v>2011-12-31T00:00:00.000Z</x:v>
      </x:c>
      <x:c r="M103" s="11" t="d">
        <x:v>2014-12-18T00:00:00.000Z</x:v>
      </x:c>
      <x:c r="N103" s="11" t="d">
        <x:v>2015-03-26T00:00:00.000Z</x:v>
      </x:c>
      <x:c r="O103" s="3" t="str"/>
      <x:c r="P103" s="3" t="str">
        <x:v>2026Q3</x:v>
      </x:c>
      <x:c r="Q103" s="3" t="str">
        <x:v>02</x:v>
      </x:c>
      <x:c r="R103" s="3" t="str">
        <x:v>340</x:v>
      </x:c>
      <x:c r="S103" s="3" t="str"/>
    </x:row>
    <x:row r="104" ht="22" customHeight="1">
      <x:c r="A104" s="3" t="str">
        <x:v>TX0270014</x:v>
      </x:c>
      <x:c r="B104" s="3" t="str">
        <x:v>960009095</x:v>
      </x:c>
      <x:c r="C104" s="11" t="d">
        <x:v>2011-12-14T00:00:00.000Z</x:v>
      </x:c>
      <x:c r="D104" s="11" t="d">
        <x:v>2018-05-15T00:00:00.000Z</x:v>
      </x:c>
      <x:c r="E104" s="3" t="str">
        <x:v>N</x:v>
      </x:c>
      <x:c r="F104" s="3" t="str">
        <x:v>Other</x:v>
      </x:c>
      <x:c r="G104" s="3" t="str">
        <x:v>7500</x:v>
      </x:c>
      <x:c r="H104" s="12" t="str"/>
      <x:c r="I104" s="3" t="str"/>
      <x:c r="J104" s="3" t="str">
        <x:v> </x:v>
      </x:c>
      <x:c r="K104" s="3" t="str">
        <x:v>Resolved</x:v>
      </x:c>
      <x:c r="L104" s="11" t="d">
        <x:v>2018-05-15T00:00:00.000Z</x:v>
      </x:c>
      <x:c r="M104" s="11" t="d">
        <x:v>2014-12-18T00:00:00.000Z</x:v>
      </x:c>
      <x:c r="N104" s="11" t="d">
        <x:v>2021-05-17T00:00:00.000Z</x:v>
      </x:c>
      <x:c r="O104" s="3" t="str"/>
      <x:c r="P104" s="3" t="str">
        <x:v>2026Q3</x:v>
      </x:c>
      <x:c r="Q104" s="3" t="str">
        <x:v>75</x:v>
      </x:c>
      <x:c r="R104" s="3" t="str">
        <x:v>410</x:v>
      </x:c>
      <x:c r="S104" s="3" t="str"/>
    </x:row>
    <x:row r="105" ht="22" customHeight="1">
      <x:c r="A105" s="3" t="str">
        <x:v>TX0270014</x:v>
      </x:c>
      <x:c r="B105" s="3" t="str">
        <x:v>960009088</x:v>
      </x:c>
      <x:c r="C105" s="11" t="d">
        <x:v>2012-01-01T00:00:00.000Z</x:v>
      </x:c>
      <x:c r="D105" s="11" t="d">
        <x:v>2012-03-31T00:00:00.000Z</x:v>
      </x:c>
      <x:c r="E105" s="3" t="str">
        <x:v>Y</x:v>
      </x:c>
      <x:c r="F105" s="3" t="str">
        <x:v>MCL</x:v>
      </x:c>
      <x:c r="G105" s="3" t="str">
        <x:v>4000</x:v>
      </x:c>
      <x:c r="H105" s="12" t="n">
        <x:v>99</x:v>
      </x:c>
      <x:c r="I105" s="3" t="str">
        <x:v>PCI/L</x:v>
      </x:c>
      <x:c r="J105" s="3" t="str">
        <x:v>15 pCi/L</x:v>
      </x:c>
      <x:c r="K105" s="3" t="str">
        <x:v>Archived</x:v>
      </x:c>
      <x:c r="L105" s="11" t="d">
        <x:v>2012-03-31T00:00:00.000Z</x:v>
      </x:c>
      <x:c r="M105" s="11" t="d">
        <x:v>2014-12-18T00:00:00.000Z</x:v>
      </x:c>
      <x:c r="N105" s="11" t="d">
        <x:v>2015-06-23T00:00:00.000Z</x:v>
      </x:c>
      <x:c r="O105" s="3" t="str"/>
      <x:c r="P105" s="3" t="str">
        <x:v>2026Q3</x:v>
      </x:c>
      <x:c r="Q105" s="3" t="str">
        <x:v>02</x:v>
      </x:c>
      <x:c r="R105" s="3" t="str">
        <x:v>340</x:v>
      </x:c>
      <x:c r="S105" s="3" t="str"/>
    </x:row>
    <x:row r="106" ht="22" customHeight="1">
      <x:c r="A106" s="3" t="str">
        <x:v>TX0270014</x:v>
      </x:c>
      <x:c r="B106" s="3" t="str">
        <x:v>960009089</x:v>
      </x:c>
      <x:c r="C106" s="11" t="d">
        <x:v>2012-01-01T00:00:00.000Z</x:v>
      </x:c>
      <x:c r="D106" s="11" t="d">
        <x:v>2012-03-31T00:00:00.000Z</x:v>
      </x:c>
      <x:c r="E106" s="3" t="str">
        <x:v>Y</x:v>
      </x:c>
      <x:c r="F106" s="3" t="str">
        <x:v>MCL</x:v>
      </x:c>
      <x:c r="G106" s="3" t="str">
        <x:v>4010</x:v>
      </x:c>
      <x:c r="H106" s="12" t="n">
        <x:v>39</x:v>
      </x:c>
      <x:c r="I106" s="3" t="str">
        <x:v>PCI/L</x:v>
      </x:c>
      <x:c r="J106" s="3" t="str">
        <x:v>5 pCi/L</x:v>
      </x:c>
      <x:c r="K106" s="3" t="str">
        <x:v>Archived</x:v>
      </x:c>
      <x:c r="L106" s="11" t="d">
        <x:v>2012-03-31T00:00:00.000Z</x:v>
      </x:c>
      <x:c r="M106" s="11" t="d">
        <x:v>2014-12-18T00:00:00.000Z</x:v>
      </x:c>
      <x:c r="N106" s="11" t="d">
        <x:v>2015-06-23T00:00:00.000Z</x:v>
      </x:c>
      <x:c r="O106" s="3" t="str"/>
      <x:c r="P106" s="3" t="str">
        <x:v>2026Q3</x:v>
      </x:c>
      <x:c r="Q106" s="3" t="str">
        <x:v>02</x:v>
      </x:c>
      <x:c r="R106" s="3" t="str">
        <x:v>340</x:v>
      </x:c>
      <x:c r="S106" s="3" t="str"/>
    </x:row>
    <x:row r="107" ht="22" customHeight="1">
      <x:c r="A107" s="3" t="str">
        <x:v>TX0270014</x:v>
      </x:c>
      <x:c r="B107" s="3" t="str">
        <x:v>960009099</x:v>
      </x:c>
      <x:c r="C107" s="11" t="d">
        <x:v>2012-03-27T00:00:00.000Z</x:v>
      </x:c>
      <x:c r="D107" s="11" t="d">
        <x:v>2012-09-14T00:00:00.000Z</x:v>
      </x:c>
      <x:c r="E107" s="3" t="str">
        <x:v>N</x:v>
      </x:c>
      <x:c r="F107" s="3" t="str">
        <x:v>Other</x:v>
      </x:c>
      <x:c r="G107" s="3" t="str">
        <x:v>7500</x:v>
      </x:c>
      <x:c r="H107" s="12" t="str"/>
      <x:c r="I107" s="3" t="str"/>
      <x:c r="J107" s="3" t="str">
        <x:v> </x:v>
      </x:c>
      <x:c r="K107" s="3" t="str">
        <x:v>Resolved</x:v>
      </x:c>
      <x:c r="L107" s="11" t="d">
        <x:v>2012-09-14T00:00:00.000Z</x:v>
      </x:c>
      <x:c r="M107" s="11" t="d">
        <x:v>2014-12-18T00:00:00.000Z</x:v>
      </x:c>
      <x:c r="N107" s="11" t="d">
        <x:v>2016-03-22T00:00:00.000Z</x:v>
      </x:c>
      <x:c r="O107" s="3" t="str"/>
      <x:c r="P107" s="3" t="str">
        <x:v>2026Q3</x:v>
      </x:c>
      <x:c r="Q107" s="3" t="str">
        <x:v>75</x:v>
      </x:c>
      <x:c r="R107" s="3" t="str">
        <x:v>410</x:v>
      </x:c>
      <x:c r="S107" s="3" t="str"/>
    </x:row>
    <x:row r="108" ht="22" customHeight="1">
      <x:c r="A108" s="3" t="str">
        <x:v>TX0270014</x:v>
      </x:c>
      <x:c r="B108" s="3" t="str">
        <x:v>960009091</x:v>
      </x:c>
      <x:c r="C108" s="11" t="d">
        <x:v>2012-04-01T00:00:00.000Z</x:v>
      </x:c>
      <x:c r="D108" s="11" t="d">
        <x:v>2012-06-30T00:00:00.000Z</x:v>
      </x:c>
      <x:c r="E108" s="3" t="str">
        <x:v>Y</x:v>
      </x:c>
      <x:c r="F108" s="3" t="str">
        <x:v>MCL</x:v>
      </x:c>
      <x:c r="G108" s="3" t="str">
        <x:v>4000</x:v>
      </x:c>
      <x:c r="H108" s="12" t="n">
        <x:v>100</x:v>
      </x:c>
      <x:c r="I108" s="3" t="str">
        <x:v>PCI/L</x:v>
      </x:c>
      <x:c r="J108" s="3" t="str">
        <x:v>15 pCi/L</x:v>
      </x:c>
      <x:c r="K108" s="3" t="str">
        <x:v>Archived</x:v>
      </x:c>
      <x:c r="L108" s="11" t="d">
        <x:v>2012-06-30T00:00:00.000Z</x:v>
      </x:c>
      <x:c r="M108" s="11" t="d">
        <x:v>2014-12-18T00:00:00.000Z</x:v>
      </x:c>
      <x:c r="N108" s="11" t="d">
        <x:v>2015-09-21T00:00:00.000Z</x:v>
      </x:c>
      <x:c r="O108" s="3" t="str"/>
      <x:c r="P108" s="3" t="str">
        <x:v>2026Q3</x:v>
      </x:c>
      <x:c r="Q108" s="3" t="str">
        <x:v>02</x:v>
      </x:c>
      <x:c r="R108" s="3" t="str">
        <x:v>340</x:v>
      </x:c>
      <x:c r="S108" s="3" t="str"/>
    </x:row>
    <x:row r="109" ht="22" customHeight="1">
      <x:c r="A109" s="3" t="str">
        <x:v>TX0270014</x:v>
      </x:c>
      <x:c r="B109" s="3" t="str">
        <x:v>960009092</x:v>
      </x:c>
      <x:c r="C109" s="11" t="d">
        <x:v>2012-04-01T00:00:00.000Z</x:v>
      </x:c>
      <x:c r="D109" s="11" t="d">
        <x:v>2012-06-30T00:00:00.000Z</x:v>
      </x:c>
      <x:c r="E109" s="3" t="str">
        <x:v>Y</x:v>
      </x:c>
      <x:c r="F109" s="3" t="str">
        <x:v>MCL</x:v>
      </x:c>
      <x:c r="G109" s="3" t="str">
        <x:v>4010</x:v>
      </x:c>
      <x:c r="H109" s="12" t="n">
        <x:v>39</x:v>
      </x:c>
      <x:c r="I109" s="3" t="str">
        <x:v>PCI/L</x:v>
      </x:c>
      <x:c r="J109" s="3" t="str">
        <x:v>5 pCi/L</x:v>
      </x:c>
      <x:c r="K109" s="3" t="str">
        <x:v>Archived</x:v>
      </x:c>
      <x:c r="L109" s="11" t="d">
        <x:v>2012-06-30T00:00:00.000Z</x:v>
      </x:c>
      <x:c r="M109" s="11" t="d">
        <x:v>2014-12-18T00:00:00.000Z</x:v>
      </x:c>
      <x:c r="N109" s="11" t="d">
        <x:v>2015-09-21T00:00:00.000Z</x:v>
      </x:c>
      <x:c r="O109" s="3" t="str"/>
      <x:c r="P109" s="3" t="str">
        <x:v>2026Q3</x:v>
      </x:c>
      <x:c r="Q109" s="3" t="str">
        <x:v>02</x:v>
      </x:c>
      <x:c r="R109" s="3" t="str">
        <x:v>340</x:v>
      </x:c>
      <x:c r="S109" s="3" t="str"/>
    </x:row>
    <x:row r="110" ht="22" customHeight="1">
      <x:c r="A110" s="3" t="str">
        <x:v>TX0270014</x:v>
      </x:c>
      <x:c r="B110" s="3" t="str">
        <x:v>960009096</x:v>
      </x:c>
      <x:c r="C110" s="11" t="d">
        <x:v>2012-06-27T00:00:00.000Z</x:v>
      </x:c>
      <x:c r="D110" s="11" t="d">
        <x:v>2018-05-15T00:00:00.000Z</x:v>
      </x:c>
      <x:c r="E110" s="3" t="str">
        <x:v>N</x:v>
      </x:c>
      <x:c r="F110" s="3" t="str">
        <x:v>Other</x:v>
      </x:c>
      <x:c r="G110" s="3" t="str">
        <x:v>7500</x:v>
      </x:c>
      <x:c r="H110" s="12" t="str"/>
      <x:c r="I110" s="3" t="str"/>
      <x:c r="J110" s="3" t="str">
        <x:v> </x:v>
      </x:c>
      <x:c r="K110" s="3" t="str">
        <x:v>Resolved</x:v>
      </x:c>
      <x:c r="L110" s="11" t="d">
        <x:v>2018-05-15T00:00:00.000Z</x:v>
      </x:c>
      <x:c r="M110" s="11" t="d">
        <x:v>2014-12-18T00:00:00.000Z</x:v>
      </x:c>
      <x:c r="N110" s="11" t="d">
        <x:v>2021-05-17T00:00:00.000Z</x:v>
      </x:c>
      <x:c r="O110" s="3" t="str"/>
      <x:c r="P110" s="3" t="str">
        <x:v>2026Q3</x:v>
      </x:c>
      <x:c r="Q110" s="3" t="str">
        <x:v>75</x:v>
      </x:c>
      <x:c r="R110" s="3" t="str">
        <x:v>410</x:v>
      </x:c>
      <x:c r="S110" s="3" t="str"/>
    </x:row>
    <x:row r="111" ht="22" customHeight="1">
      <x:c r="A111" s="3" t="str">
        <x:v>TX0270014</x:v>
      </x:c>
      <x:c r="B111" s="3" t="str">
        <x:v>960009101</x:v>
      </x:c>
      <x:c r="C111" s="11" t="d">
        <x:v>2012-07-01T00:00:00.000Z</x:v>
      </x:c>
      <x:c r="D111" s="11" t="d">
        <x:v>2012-09-30T00:00:00.000Z</x:v>
      </x:c>
      <x:c r="E111" s="3" t="str">
        <x:v>Y</x:v>
      </x:c>
      <x:c r="F111" s="3" t="str">
        <x:v>MCL</x:v>
      </x:c>
      <x:c r="G111" s="3" t="str">
        <x:v>4010</x:v>
      </x:c>
      <x:c r="H111" s="12" t="n">
        <x:v>40</x:v>
      </x:c>
      <x:c r="I111" s="3" t="str">
        <x:v>PCI/L</x:v>
      </x:c>
      <x:c r="J111" s="3" t="str">
        <x:v>5 pCi/L</x:v>
      </x:c>
      <x:c r="K111" s="3" t="str">
        <x:v>Archived</x:v>
      </x:c>
      <x:c r="L111" s="11" t="d">
        <x:v>2012-09-30T00:00:00.000Z</x:v>
      </x:c>
      <x:c r="M111" s="11" t="d">
        <x:v>2014-12-18T00:00:00.000Z</x:v>
      </x:c>
      <x:c r="N111" s="11" t="d">
        <x:v>2015-12-30T00:00:00.000Z</x:v>
      </x:c>
      <x:c r="O111" s="3" t="str"/>
      <x:c r="P111" s="3" t="str">
        <x:v>2026Q3</x:v>
      </x:c>
      <x:c r="Q111" s="3" t="str">
        <x:v>02</x:v>
      </x:c>
      <x:c r="R111" s="3" t="str">
        <x:v>340</x:v>
      </x:c>
      <x:c r="S111" s="3" t="str"/>
    </x:row>
    <x:row r="112" ht="22" customHeight="1">
      <x:c r="A112" s="3" t="str">
        <x:v>TX0270014</x:v>
      </x:c>
      <x:c r="B112" s="3" t="str">
        <x:v>960009102</x:v>
      </x:c>
      <x:c r="C112" s="11" t="d">
        <x:v>2012-07-01T00:00:00.000Z</x:v>
      </x:c>
      <x:c r="D112" s="11" t="d">
        <x:v>2012-09-30T00:00:00.000Z</x:v>
      </x:c>
      <x:c r="E112" s="3" t="str">
        <x:v>Y</x:v>
      </x:c>
      <x:c r="F112" s="3" t="str">
        <x:v>MCL</x:v>
      </x:c>
      <x:c r="G112" s="3" t="str">
        <x:v>4000</x:v>
      </x:c>
      <x:c r="H112" s="12" t="n">
        <x:v>97</x:v>
      </x:c>
      <x:c r="I112" s="3" t="str">
        <x:v>PCI/L</x:v>
      </x:c>
      <x:c r="J112" s="3" t="str">
        <x:v>15 pCi/L</x:v>
      </x:c>
      <x:c r="K112" s="3" t="str">
        <x:v>Archived</x:v>
      </x:c>
      <x:c r="L112" s="11" t="d">
        <x:v>2012-09-30T00:00:00.000Z</x:v>
      </x:c>
      <x:c r="M112" s="11" t="d">
        <x:v>2014-12-18T00:00:00.000Z</x:v>
      </x:c>
      <x:c r="N112" s="11" t="d">
        <x:v>2015-12-30T00:00:00.000Z</x:v>
      </x:c>
      <x:c r="O112" s="3" t="str"/>
      <x:c r="P112" s="3" t="str">
        <x:v>2026Q3</x:v>
      </x:c>
      <x:c r="Q112" s="3" t="str">
        <x:v>02</x:v>
      </x:c>
      <x:c r="R112" s="3" t="str">
        <x:v>340</x:v>
      </x:c>
      <x:c r="S112" s="3" t="str"/>
    </x:row>
    <x:row r="113" ht="22" customHeight="1">
      <x:c r="A113" s="3" t="str">
        <x:v>TX0270014</x:v>
      </x:c>
      <x:c r="B113" s="3" t="str">
        <x:v>960009110</x:v>
      </x:c>
      <x:c r="C113" s="11" t="d">
        <x:v>2012-07-01T00:00:00.000Z</x:v>
      </x:c>
      <x:c r="D113" s="11" t="d">
        <x:v>2015-07-31T00:00:00.000Z</x:v>
      </x:c>
      <x:c r="E113" s="3" t="str">
        <x:v>N</x:v>
      </x:c>
      <x:c r="F113" s="3" t="str">
        <x:v>Other</x:v>
      </x:c>
      <x:c r="G113" s="3" t="str">
        <x:v>7000</x:v>
      </x:c>
      <x:c r="H113" s="12" t="str"/>
      <x:c r="I113" s="3" t="str"/>
      <x:c r="J113" s="3" t="str">
        <x:v> </x:v>
      </x:c>
      <x:c r="K113" s="3" t="str">
        <x:v>Resolved</x:v>
      </x:c>
      <x:c r="L113" s="11" t="d">
        <x:v>2015-07-31T00:00:00.000Z</x:v>
      </x:c>
      <x:c r="M113" s="11" t="d">
        <x:v>2014-12-18T00:00:00.000Z</x:v>
      </x:c>
      <x:c r="N113" s="11" t="d">
        <x:v>2018-10-01T00:00:00.000Z</x:v>
      </x:c>
      <x:c r="O113" s="3" t="str"/>
      <x:c r="P113" s="3" t="str">
        <x:v>2026Q3</x:v>
      </x:c>
      <x:c r="Q113" s="3" t="str">
        <x:v>71</x:v>
      </x:c>
      <x:c r="R113" s="3" t="str">
        <x:v>420</x:v>
      </x:c>
      <x:c r="S113" s="3" t="str"/>
    </x:row>
    <x:row r="114" ht="22" customHeight="1">
      <x:c r="A114" s="3" t="str">
        <x:v>TX0270014</x:v>
      </x:c>
      <x:c r="B114" s="3" t="str">
        <x:v>960009097</x:v>
      </x:c>
      <x:c r="C114" s="11" t="d">
        <x:v>2012-07-02T00:00:00.000Z</x:v>
      </x:c>
      <x:c r="D114" s="11" t="d">
        <x:v>2018-05-15T00:00:00.000Z</x:v>
      </x:c>
      <x:c r="E114" s="3" t="str">
        <x:v>N</x:v>
      </x:c>
      <x:c r="F114" s="3" t="str">
        <x:v>Other</x:v>
      </x:c>
      <x:c r="G114" s="3" t="str">
        <x:v>7500</x:v>
      </x:c>
      <x:c r="H114" s="12" t="str"/>
      <x:c r="I114" s="3" t="str"/>
      <x:c r="J114" s="3" t="str">
        <x:v> </x:v>
      </x:c>
      <x:c r="K114" s="3" t="str">
        <x:v>Resolved</x:v>
      </x:c>
      <x:c r="L114" s="11" t="d">
        <x:v>2018-05-15T00:00:00.000Z</x:v>
      </x:c>
      <x:c r="M114" s="11" t="d">
        <x:v>2014-12-18T00:00:00.000Z</x:v>
      </x:c>
      <x:c r="N114" s="11" t="d">
        <x:v>2021-05-17T00:00:00.000Z</x:v>
      </x:c>
      <x:c r="O114" s="3" t="str"/>
      <x:c r="P114" s="3" t="str">
        <x:v>2026Q3</x:v>
      </x:c>
      <x:c r="Q114" s="3" t="str">
        <x:v>75</x:v>
      </x:c>
      <x:c r="R114" s="3" t="str">
        <x:v>410</x:v>
      </x:c>
      <x:c r="S114" s="3" t="str"/>
    </x:row>
    <x:row r="115" ht="22" customHeight="1">
      <x:c r="A115" s="3" t="str">
        <x:v>TX0270014</x:v>
      </x:c>
      <x:c r="B115" s="3" t="str">
        <x:v>960009098</x:v>
      </x:c>
      <x:c r="C115" s="11" t="d">
        <x:v>2012-07-02T00:00:00.000Z</x:v>
      </x:c>
      <x:c r="D115" s="11" t="d">
        <x:v>2018-05-15T00:00:00.000Z</x:v>
      </x:c>
      <x:c r="E115" s="3" t="str">
        <x:v>N</x:v>
      </x:c>
      <x:c r="F115" s="3" t="str">
        <x:v>Other</x:v>
      </x:c>
      <x:c r="G115" s="3" t="str">
        <x:v>7500</x:v>
      </x:c>
      <x:c r="H115" s="12" t="str"/>
      <x:c r="I115" s="3" t="str"/>
      <x:c r="J115" s="3" t="str">
        <x:v> </x:v>
      </x:c>
      <x:c r="K115" s="3" t="str">
        <x:v>Resolved</x:v>
      </x:c>
      <x:c r="L115" s="11" t="d">
        <x:v>2018-05-15T00:00:00.000Z</x:v>
      </x:c>
      <x:c r="M115" s="11" t="d">
        <x:v>2014-12-18T00:00:00.000Z</x:v>
      </x:c>
      <x:c r="N115" s="11" t="d">
        <x:v>2021-05-17T00:00:00.000Z</x:v>
      </x:c>
      <x:c r="O115" s="3" t="str"/>
      <x:c r="P115" s="3" t="str">
        <x:v>2026Q3</x:v>
      </x:c>
      <x:c r="Q115" s="3" t="str">
        <x:v>75</x:v>
      </x:c>
      <x:c r="R115" s="3" t="str">
        <x:v>410</x:v>
      </x:c>
      <x:c r="S115" s="3" t="str"/>
    </x:row>
    <x:row r="116" ht="22" customHeight="1">
      <x:c r="A116" s="3" t="str">
        <x:v>TX0270014</x:v>
      </x:c>
      <x:c r="B116" s="3" t="str">
        <x:v>960009106</x:v>
      </x:c>
      <x:c r="C116" s="11" t="d">
        <x:v>2012-08-03T00:00:00.000Z</x:v>
      </x:c>
      <x:c r="D116" s="11" t="d">
        <x:v>2018-05-15T00:00:00.000Z</x:v>
      </x:c>
      <x:c r="E116" s="3" t="str">
        <x:v>N</x:v>
      </x:c>
      <x:c r="F116" s="3" t="str">
        <x:v>Other</x:v>
      </x:c>
      <x:c r="G116" s="3" t="str">
        <x:v>7500</x:v>
      </x:c>
      <x:c r="H116" s="12" t="str"/>
      <x:c r="I116" s="3" t="str"/>
      <x:c r="J116" s="3" t="str">
        <x:v> </x:v>
      </x:c>
      <x:c r="K116" s="3" t="str">
        <x:v>Resolved</x:v>
      </x:c>
      <x:c r="L116" s="11" t="d">
        <x:v>2018-05-15T00:00:00.000Z</x:v>
      </x:c>
      <x:c r="M116" s="11" t="d">
        <x:v>2014-12-18T00:00:00.000Z</x:v>
      </x:c>
      <x:c r="N116" s="11" t="d">
        <x:v>2021-05-17T00:00:00.000Z</x:v>
      </x:c>
      <x:c r="O116" s="3" t="str"/>
      <x:c r="P116" s="3" t="str">
        <x:v>2026Q3</x:v>
      </x:c>
      <x:c r="Q116" s="3" t="str">
        <x:v>75</x:v>
      </x:c>
      <x:c r="R116" s="3" t="str">
        <x:v>410</x:v>
      </x:c>
      <x:c r="S116" s="3" t="str"/>
    </x:row>
    <x:row r="117" ht="22" customHeight="1">
      <x:c r="A117" s="3" t="str">
        <x:v>TX0270014</x:v>
      </x:c>
      <x:c r="B117" s="3" t="str">
        <x:v>960009107</x:v>
      </x:c>
      <x:c r="C117" s="11" t="d">
        <x:v>2012-08-03T00:00:00.000Z</x:v>
      </x:c>
      <x:c r="D117" s="11" t="d">
        <x:v>2018-05-15T00:00:00.000Z</x:v>
      </x:c>
      <x:c r="E117" s="3" t="str">
        <x:v>N</x:v>
      </x:c>
      <x:c r="F117" s="3" t="str">
        <x:v>Other</x:v>
      </x:c>
      <x:c r="G117" s="3" t="str">
        <x:v>7500</x:v>
      </x:c>
      <x:c r="H117" s="12" t="str"/>
      <x:c r="I117" s="3" t="str"/>
      <x:c r="J117" s="3" t="str">
        <x:v> </x:v>
      </x:c>
      <x:c r="K117" s="3" t="str">
        <x:v>Resolved</x:v>
      </x:c>
      <x:c r="L117" s="11" t="d">
        <x:v>2018-05-15T00:00:00.000Z</x:v>
      </x:c>
      <x:c r="M117" s="11" t="d">
        <x:v>2014-12-18T00:00:00.000Z</x:v>
      </x:c>
      <x:c r="N117" s="11" t="d">
        <x:v>2021-05-17T00:00:00.000Z</x:v>
      </x:c>
      <x:c r="O117" s="3" t="str"/>
      <x:c r="P117" s="3" t="str">
        <x:v>2026Q3</x:v>
      </x:c>
      <x:c r="Q117" s="3" t="str">
        <x:v>75</x:v>
      </x:c>
      <x:c r="R117" s="3" t="str">
        <x:v>410</x:v>
      </x:c>
      <x:c r="S117" s="3" t="str"/>
    </x:row>
    <x:row r="118" ht="22" customHeight="1">
      <x:c r="A118" s="3" t="str">
        <x:v>TX0270014</x:v>
      </x:c>
      <x:c r="B118" s="3" t="str">
        <x:v>960009104</x:v>
      </x:c>
      <x:c r="C118" s="11" t="d">
        <x:v>2012-10-01T00:00:00.000Z</x:v>
      </x:c>
      <x:c r="D118" s="11" t="d">
        <x:v>2012-12-31T00:00:00.000Z</x:v>
      </x:c>
      <x:c r="E118" s="3" t="str">
        <x:v>Y</x:v>
      </x:c>
      <x:c r="F118" s="3" t="str">
        <x:v>MCL</x:v>
      </x:c>
      <x:c r="G118" s="3" t="str">
        <x:v>4010</x:v>
      </x:c>
      <x:c r="H118" s="12" t="n">
        <x:v>42</x:v>
      </x:c>
      <x:c r="I118" s="3" t="str">
        <x:v>PCI/L</x:v>
      </x:c>
      <x:c r="J118" s="3" t="str">
        <x:v>5 pCi/L</x:v>
      </x:c>
      <x:c r="K118" s="3" t="str">
        <x:v>Archived</x:v>
      </x:c>
      <x:c r="L118" s="11" t="d">
        <x:v>2012-12-31T00:00:00.000Z</x:v>
      </x:c>
      <x:c r="M118" s="11" t="d">
        <x:v>2014-12-18T00:00:00.000Z</x:v>
      </x:c>
      <x:c r="N118" s="11" t="d">
        <x:v>2016-03-22T00:00:00.000Z</x:v>
      </x:c>
      <x:c r="O118" s="3" t="str"/>
      <x:c r="P118" s="3" t="str">
        <x:v>2026Q3</x:v>
      </x:c>
      <x:c r="Q118" s="3" t="str">
        <x:v>02</x:v>
      </x:c>
      <x:c r="R118" s="3" t="str">
        <x:v>340</x:v>
      </x:c>
      <x:c r="S118" s="3" t="str"/>
    </x:row>
    <x:row r="119" ht="22" customHeight="1">
      <x:c r="A119" s="3" t="str">
        <x:v>TX0270014</x:v>
      </x:c>
      <x:c r="B119" s="3" t="str">
        <x:v>960009105</x:v>
      </x:c>
      <x:c r="C119" s="11" t="d">
        <x:v>2012-10-01T00:00:00.000Z</x:v>
      </x:c>
      <x:c r="D119" s="11" t="d">
        <x:v>2012-12-31T00:00:00.000Z</x:v>
      </x:c>
      <x:c r="E119" s="3" t="str">
        <x:v>Y</x:v>
      </x:c>
      <x:c r="F119" s="3" t="str">
        <x:v>MCL</x:v>
      </x:c>
      <x:c r="G119" s="3" t="str">
        <x:v>4000</x:v>
      </x:c>
      <x:c r="H119" s="12" t="n">
        <x:v>96</x:v>
      </x:c>
      <x:c r="I119" s="3" t="str">
        <x:v>PCI/L</x:v>
      </x:c>
      <x:c r="J119" s="3" t="str">
        <x:v>15 pCi/L</x:v>
      </x:c>
      <x:c r="K119" s="3" t="str">
        <x:v>Archived</x:v>
      </x:c>
      <x:c r="L119" s="11" t="d">
        <x:v>2012-12-31T00:00:00.000Z</x:v>
      </x:c>
      <x:c r="M119" s="11" t="d">
        <x:v>2014-12-18T00:00:00.000Z</x:v>
      </x:c>
      <x:c r="N119" s="11" t="d">
        <x:v>2016-03-22T00:00:00.000Z</x:v>
      </x:c>
      <x:c r="O119" s="3" t="str"/>
      <x:c r="P119" s="3" t="str">
        <x:v>2026Q3</x:v>
      </x:c>
      <x:c r="Q119" s="3" t="str">
        <x:v>02</x:v>
      </x:c>
      <x:c r="R119" s="3" t="str">
        <x:v>340</x:v>
      </x:c>
      <x:c r="S119" s="3" t="str"/>
    </x:row>
    <x:row r="120" ht="22" customHeight="1">
      <x:c r="A120" s="3" t="str">
        <x:v>TX0270014</x:v>
      </x:c>
      <x:c r="B120" s="3" t="str">
        <x:v>960009111</x:v>
      </x:c>
      <x:c r="C120" s="11" t="d">
        <x:v>2013-01-01T00:00:00.000Z</x:v>
      </x:c>
      <x:c r="D120" s="11" t="d">
        <x:v>2013-03-31T00:00:00.000Z</x:v>
      </x:c>
      <x:c r="E120" s="3" t="str">
        <x:v>Y</x:v>
      </x:c>
      <x:c r="F120" s="3" t="str">
        <x:v>MCL</x:v>
      </x:c>
      <x:c r="G120" s="3" t="str">
        <x:v>4000</x:v>
      </x:c>
      <x:c r="H120" s="12" t="n">
        <x:v>96</x:v>
      </x:c>
      <x:c r="I120" s="3" t="str">
        <x:v>PCI/L</x:v>
      </x:c>
      <x:c r="J120" s="3" t="str">
        <x:v>15 pCi/L</x:v>
      </x:c>
      <x:c r="K120" s="3" t="str">
        <x:v>Archived</x:v>
      </x:c>
      <x:c r="L120" s="11" t="d">
        <x:v>2013-03-31T00:00:00.000Z</x:v>
      </x:c>
      <x:c r="M120" s="11" t="d">
        <x:v>2014-12-18T00:00:00.000Z</x:v>
      </x:c>
      <x:c r="N120" s="11" t="d">
        <x:v>2016-06-17T00:00:00.000Z</x:v>
      </x:c>
      <x:c r="O120" s="3" t="str"/>
      <x:c r="P120" s="3" t="str">
        <x:v>2026Q3</x:v>
      </x:c>
      <x:c r="Q120" s="3" t="str">
        <x:v>02</x:v>
      </x:c>
      <x:c r="R120" s="3" t="str">
        <x:v>340</x:v>
      </x:c>
      <x:c r="S120" s="3" t="str"/>
    </x:row>
    <x:row r="121" ht="22" customHeight="1">
      <x:c r="A121" s="3" t="str">
        <x:v>TX0270014</x:v>
      </x:c>
      <x:c r="B121" s="3" t="str">
        <x:v>960009112</x:v>
      </x:c>
      <x:c r="C121" s="11" t="d">
        <x:v>2013-01-01T00:00:00.000Z</x:v>
      </x:c>
      <x:c r="D121" s="11" t="d">
        <x:v>2013-03-31T00:00:00.000Z</x:v>
      </x:c>
      <x:c r="E121" s="3" t="str">
        <x:v>Y</x:v>
      </x:c>
      <x:c r="F121" s="3" t="str">
        <x:v>MCL</x:v>
      </x:c>
      <x:c r="G121" s="3" t="str">
        <x:v>4010</x:v>
      </x:c>
      <x:c r="H121" s="12" t="n">
        <x:v>41</x:v>
      </x:c>
      <x:c r="I121" s="3" t="str">
        <x:v>PCI/L</x:v>
      </x:c>
      <x:c r="J121" s="3" t="str">
        <x:v>5 pCi/L</x:v>
      </x:c>
      <x:c r="K121" s="3" t="str">
        <x:v>Archived</x:v>
      </x:c>
      <x:c r="L121" s="11" t="d">
        <x:v>2013-03-31T00:00:00.000Z</x:v>
      </x:c>
      <x:c r="M121" s="11" t="d">
        <x:v>2014-12-18T00:00:00.000Z</x:v>
      </x:c>
      <x:c r="N121" s="11" t="d">
        <x:v>2016-06-17T00:00:00.000Z</x:v>
      </x:c>
      <x:c r="O121" s="3" t="str"/>
      <x:c r="P121" s="3" t="str">
        <x:v>2026Q3</x:v>
      </x:c>
      <x:c r="Q121" s="3" t="str">
        <x:v>02</x:v>
      </x:c>
      <x:c r="R121" s="3" t="str">
        <x:v>340</x:v>
      </x:c>
      <x:c r="S121" s="3" t="str"/>
    </x:row>
    <x:row r="122" ht="22" customHeight="1">
      <x:c r="A122" s="3" t="str">
        <x:v>TX0270014</x:v>
      </x:c>
      <x:c r="B122" s="3" t="str">
        <x:v>960009113</x:v>
      </x:c>
      <x:c r="C122" s="11" t="d">
        <x:v>2013-04-01T00:00:00.000Z</x:v>
      </x:c>
      <x:c r="D122" s="11" t="d">
        <x:v>2013-06-30T00:00:00.000Z</x:v>
      </x:c>
      <x:c r="E122" s="3" t="str">
        <x:v>Y</x:v>
      </x:c>
      <x:c r="F122" s="3" t="str">
        <x:v>MCL</x:v>
      </x:c>
      <x:c r="G122" s="3" t="str">
        <x:v>4010</x:v>
      </x:c>
      <x:c r="H122" s="12" t="n">
        <x:v>56</x:v>
      </x:c>
      <x:c r="I122" s="3" t="str">
        <x:v>PCI/L</x:v>
      </x:c>
      <x:c r="J122" s="3" t="str">
        <x:v>5 pCi/L</x:v>
      </x:c>
      <x:c r="K122" s="3" t="str">
        <x:v>Archived</x:v>
      </x:c>
      <x:c r="L122" s="11" t="d">
        <x:v>2013-06-30T00:00:00.000Z</x:v>
      </x:c>
      <x:c r="M122" s="11" t="d">
        <x:v>2014-12-18T00:00:00.000Z</x:v>
      </x:c>
      <x:c r="N122" s="11" t="d">
        <x:v>2016-09-23T00:00:00.000Z</x:v>
      </x:c>
      <x:c r="O122" s="3" t="str"/>
      <x:c r="P122" s="3" t="str">
        <x:v>2026Q3</x:v>
      </x:c>
      <x:c r="Q122" s="3" t="str">
        <x:v>02</x:v>
      </x:c>
      <x:c r="R122" s="3" t="str">
        <x:v>340</x:v>
      </x:c>
      <x:c r="S122" s="3" t="str"/>
    </x:row>
    <x:row r="123" ht="22" customHeight="1">
      <x:c r="A123" s="3" t="str">
        <x:v>TX0270014</x:v>
      </x:c>
      <x:c r="B123" s="3" t="str">
        <x:v>960009114</x:v>
      </x:c>
      <x:c r="C123" s="11" t="d">
        <x:v>2013-04-01T00:00:00.000Z</x:v>
      </x:c>
      <x:c r="D123" s="11" t="d">
        <x:v>2013-06-30T00:00:00.000Z</x:v>
      </x:c>
      <x:c r="E123" s="3" t="str">
        <x:v>Y</x:v>
      </x:c>
      <x:c r="F123" s="3" t="str">
        <x:v>MCL</x:v>
      </x:c>
      <x:c r="G123" s="3" t="str">
        <x:v>4000</x:v>
      </x:c>
      <x:c r="H123" s="12" t="n">
        <x:v>118</x:v>
      </x:c>
      <x:c r="I123" s="3" t="str">
        <x:v>PCI/L</x:v>
      </x:c>
      <x:c r="J123" s="3" t="str">
        <x:v>15 pCi/L</x:v>
      </x:c>
      <x:c r="K123" s="3" t="str">
        <x:v>Archived</x:v>
      </x:c>
      <x:c r="L123" s="11" t="d">
        <x:v>2013-06-30T00:00:00.000Z</x:v>
      </x:c>
      <x:c r="M123" s="11" t="d">
        <x:v>2014-12-18T00:00:00.000Z</x:v>
      </x:c>
      <x:c r="N123" s="11" t="d">
        <x:v>2016-09-23T00:00:00.000Z</x:v>
      </x:c>
      <x:c r="O123" s="3" t="str"/>
      <x:c r="P123" s="3" t="str">
        <x:v>2026Q3</x:v>
      </x:c>
      <x:c r="Q123" s="3" t="str">
        <x:v>02</x:v>
      </x:c>
      <x:c r="R123" s="3" t="str">
        <x:v>340</x:v>
      </x:c>
      <x:c r="S123" s="3" t="str"/>
    </x:row>
    <x:row r="124" ht="22" customHeight="1">
      <x:c r="A124" s="3" t="str">
        <x:v>TX0270014</x:v>
      </x:c>
      <x:c r="B124" s="3" t="str">
        <x:v>960009134</x:v>
      </x:c>
      <x:c r="C124" s="11" t="d">
        <x:v>2013-07-01T00:00:00.000Z</x:v>
      </x:c>
      <x:c r="D124" s="11" t="d">
        <x:v>2015-07-31T00:00:00.000Z</x:v>
      </x:c>
      <x:c r="E124" s="3" t="str">
        <x:v>N</x:v>
      </x:c>
      <x:c r="F124" s="3" t="str">
        <x:v>Other</x:v>
      </x:c>
      <x:c r="G124" s="3" t="str">
        <x:v>7000</x:v>
      </x:c>
      <x:c r="H124" s="12" t="str"/>
      <x:c r="I124" s="3" t="str"/>
      <x:c r="J124" s="3" t="str">
        <x:v> </x:v>
      </x:c>
      <x:c r="K124" s="3" t="str">
        <x:v>Resolved</x:v>
      </x:c>
      <x:c r="L124" s="11" t="d">
        <x:v>2015-07-31T00:00:00.000Z</x:v>
      </x:c>
      <x:c r="M124" s="11" t="d">
        <x:v>2014-12-18T00:00:00.000Z</x:v>
      </x:c>
      <x:c r="N124" s="11" t="d">
        <x:v>2018-10-01T00:00:00.000Z</x:v>
      </x:c>
      <x:c r="O124" s="3" t="str"/>
      <x:c r="P124" s="3" t="str">
        <x:v>2026Q3</x:v>
      </x:c>
      <x:c r="Q124" s="3" t="str">
        <x:v>71</x:v>
      </x:c>
      <x:c r="R124" s="3" t="str">
        <x:v>420</x:v>
      </x:c>
      <x:c r="S124" s="3" t="str"/>
    </x:row>
    <x:row r="125" ht="22" customHeight="1">
      <x:c r="A125" s="3" t="str">
        <x:v>TX0270014</x:v>
      </x:c>
      <x:c r="B125" s="3" t="str">
        <x:v>960009135</x:v>
      </x:c>
      <x:c r="C125" s="11" t="d">
        <x:v>2013-07-01T00:00:00.000Z</x:v>
      </x:c>
      <x:c r="D125" s="11" t="d">
        <x:v>2013-09-30T00:00:00.000Z</x:v>
      </x:c>
      <x:c r="E125" s="3" t="str">
        <x:v>Y</x:v>
      </x:c>
      <x:c r="F125" s="3" t="str">
        <x:v>MCL</x:v>
      </x:c>
      <x:c r="G125" s="3" t="str">
        <x:v>4000</x:v>
      </x:c>
      <x:c r="H125" s="12" t="n">
        <x:v>116</x:v>
      </x:c>
      <x:c r="I125" s="3" t="str">
        <x:v>PCI/L</x:v>
      </x:c>
      <x:c r="J125" s="3" t="str">
        <x:v>15 pCi/L</x:v>
      </x:c>
      <x:c r="K125" s="3" t="str">
        <x:v>Archived</x:v>
      </x:c>
      <x:c r="L125" s="11" t="d">
        <x:v>2013-09-30T00:00:00.000Z</x:v>
      </x:c>
      <x:c r="M125" s="11" t="d">
        <x:v>2014-12-18T00:00:00.000Z</x:v>
      </x:c>
      <x:c r="N125" s="11" t="d">
        <x:v>2017-01-04T00:00:00.000Z</x:v>
      </x:c>
      <x:c r="O125" s="3" t="str"/>
      <x:c r="P125" s="3" t="str">
        <x:v>2026Q3</x:v>
      </x:c>
      <x:c r="Q125" s="3" t="str">
        <x:v>02</x:v>
      </x:c>
      <x:c r="R125" s="3" t="str">
        <x:v>340</x:v>
      </x:c>
      <x:c r="S125" s="3" t="str"/>
    </x:row>
    <x:row r="126" ht="22" customHeight="1">
      <x:c r="A126" s="3" t="str">
        <x:v>TX0270014</x:v>
      </x:c>
      <x:c r="B126" s="3" t="str">
        <x:v>960009136</x:v>
      </x:c>
      <x:c r="C126" s="11" t="d">
        <x:v>2013-07-01T00:00:00.000Z</x:v>
      </x:c>
      <x:c r="D126" s="11" t="d">
        <x:v>2013-09-30T00:00:00.000Z</x:v>
      </x:c>
      <x:c r="E126" s="3" t="str">
        <x:v>Y</x:v>
      </x:c>
      <x:c r="F126" s="3" t="str">
        <x:v>MCL</x:v>
      </x:c>
      <x:c r="G126" s="3" t="str">
        <x:v>4010</x:v>
      </x:c>
      <x:c r="H126" s="12" t="n">
        <x:v>54</x:v>
      </x:c>
      <x:c r="I126" s="3" t="str">
        <x:v>PCI/L</x:v>
      </x:c>
      <x:c r="J126" s="3" t="str">
        <x:v>5 pCi/L</x:v>
      </x:c>
      <x:c r="K126" s="3" t="str">
        <x:v>Archived</x:v>
      </x:c>
      <x:c r="L126" s="11" t="d">
        <x:v>2013-09-30T00:00:00.000Z</x:v>
      </x:c>
      <x:c r="M126" s="11" t="d">
        <x:v>2014-12-18T00:00:00.000Z</x:v>
      </x:c>
      <x:c r="N126" s="11" t="d">
        <x:v>2017-01-04T00:00:00.000Z</x:v>
      </x:c>
      <x:c r="O126" s="3" t="str"/>
      <x:c r="P126" s="3" t="str">
        <x:v>2026Q3</x:v>
      </x:c>
      <x:c r="Q126" s="3" t="str">
        <x:v>02</x:v>
      </x:c>
      <x:c r="R126" s="3" t="str">
        <x:v>340</x:v>
      </x:c>
      <x:c r="S126" s="3" t="str"/>
    </x:row>
    <x:row r="127" ht="22" customHeight="1">
      <x:c r="A127" s="3" t="str">
        <x:v>TX0270014</x:v>
      </x:c>
      <x:c r="B127" s="3" t="str">
        <x:v>960009117</x:v>
      </x:c>
      <x:c r="C127" s="11" t="d">
        <x:v>2013-09-12T00:00:00.000Z</x:v>
      </x:c>
      <x:c r="D127" s="11" t="d">
        <x:v>2018-05-15T00:00:00.000Z</x:v>
      </x:c>
      <x:c r="E127" s="3" t="str">
        <x:v>N</x:v>
      </x:c>
      <x:c r="F127" s="3" t="str">
        <x:v>Other</x:v>
      </x:c>
      <x:c r="G127" s="3" t="str">
        <x:v>7500</x:v>
      </x:c>
      <x:c r="H127" s="12" t="str"/>
      <x:c r="I127" s="3" t="str"/>
      <x:c r="J127" s="3" t="str">
        <x:v> </x:v>
      </x:c>
      <x:c r="K127" s="3" t="str">
        <x:v>Resolved</x:v>
      </x:c>
      <x:c r="L127" s="11" t="d">
        <x:v>2018-05-15T00:00:00.000Z</x:v>
      </x:c>
      <x:c r="M127" s="11" t="d">
        <x:v>2014-12-18T00:00:00.000Z</x:v>
      </x:c>
      <x:c r="N127" s="11" t="d">
        <x:v>2021-05-17T00:00:00.000Z</x:v>
      </x:c>
      <x:c r="O127" s="3" t="str"/>
      <x:c r="P127" s="3" t="str">
        <x:v>2026Q3</x:v>
      </x:c>
      <x:c r="Q127" s="3" t="str">
        <x:v>75</x:v>
      </x:c>
      <x:c r="R127" s="3" t="str">
        <x:v>410</x:v>
      </x:c>
      <x:c r="S127" s="3" t="str"/>
    </x:row>
    <x:row r="128" ht="22" customHeight="1">
      <x:c r="A128" s="3" t="str">
        <x:v>TX0270014</x:v>
      </x:c>
      <x:c r="B128" s="3" t="str">
        <x:v>960009133</x:v>
      </x:c>
      <x:c r="C128" s="11" t="d">
        <x:v>2013-09-24T00:00:00.000Z</x:v>
      </x:c>
      <x:c r="D128" s="11" t="d">
        <x:v>2018-05-15T00:00:00.000Z</x:v>
      </x:c>
      <x:c r="E128" s="3" t="str">
        <x:v>N</x:v>
      </x:c>
      <x:c r="F128" s="3" t="str">
        <x:v>Other</x:v>
      </x:c>
      <x:c r="G128" s="3" t="str">
        <x:v>7500</x:v>
      </x:c>
      <x:c r="H128" s="12" t="str"/>
      <x:c r="I128" s="3" t="str"/>
      <x:c r="J128" s="3" t="str">
        <x:v> </x:v>
      </x:c>
      <x:c r="K128" s="3" t="str">
        <x:v>Resolved</x:v>
      </x:c>
      <x:c r="L128" s="11" t="d">
        <x:v>2018-05-15T00:00:00.000Z</x:v>
      </x:c>
      <x:c r="M128" s="11" t="d">
        <x:v>2014-12-18T00:00:00.000Z</x:v>
      </x:c>
      <x:c r="N128" s="11" t="d">
        <x:v>2021-05-17T00:00:00.000Z</x:v>
      </x:c>
      <x:c r="O128" s="3" t="str"/>
      <x:c r="P128" s="3" t="str">
        <x:v>2026Q3</x:v>
      </x:c>
      <x:c r="Q128" s="3" t="str">
        <x:v>75</x:v>
      </x:c>
      <x:c r="R128" s="3" t="str">
        <x:v>410</x:v>
      </x:c>
      <x:c r="S128" s="3" t="str"/>
    </x:row>
    <x:row r="129" ht="22" customHeight="1">
      <x:c r="A129" s="3" t="str">
        <x:v>TX0270014</x:v>
      </x:c>
      <x:c r="B129" s="3" t="str">
        <x:v>960009141</x:v>
      </x:c>
      <x:c r="C129" s="11" t="d">
        <x:v>2013-10-01T00:00:00.000Z</x:v>
      </x:c>
      <x:c r="D129" s="11" t="d">
        <x:v>2013-12-31T00:00:00.000Z</x:v>
      </x:c>
      <x:c r="E129" s="3" t="str">
        <x:v>Y</x:v>
      </x:c>
      <x:c r="F129" s="3" t="str">
        <x:v>MCL</x:v>
      </x:c>
      <x:c r="G129" s="3" t="str">
        <x:v>4000</x:v>
      </x:c>
      <x:c r="H129" s="12" t="n">
        <x:v>113</x:v>
      </x:c>
      <x:c r="I129" s="3" t="str">
        <x:v>PCI/L</x:v>
      </x:c>
      <x:c r="J129" s="3" t="str">
        <x:v>15 pCi/L</x:v>
      </x:c>
      <x:c r="K129" s="3" t="str">
        <x:v>Archived</x:v>
      </x:c>
      <x:c r="L129" s="11" t="d">
        <x:v>2013-12-31T00:00:00.000Z</x:v>
      </x:c>
      <x:c r="M129" s="11" t="d">
        <x:v>2017-01-04T00:00:00.000Z</x:v>
      </x:c>
      <x:c r="N129" s="11" t="d">
        <x:v>2017-03-28T00:00:00.000Z</x:v>
      </x:c>
      <x:c r="O129" s="3" t="str"/>
      <x:c r="P129" s="3" t="str">
        <x:v>2026Q3</x:v>
      </x:c>
      <x:c r="Q129" s="3" t="str">
        <x:v>02</x:v>
      </x:c>
      <x:c r="R129" s="3" t="str">
        <x:v>340</x:v>
      </x:c>
      <x:c r="S129" s="3" t="str"/>
    </x:row>
    <x:row r="130" ht="22" customHeight="1">
      <x:c r="A130" s="3" t="str">
        <x:v>TX0270014</x:v>
      </x:c>
      <x:c r="B130" s="3" t="str">
        <x:v>960009142</x:v>
      </x:c>
      <x:c r="C130" s="11" t="d">
        <x:v>2013-10-01T00:00:00.000Z</x:v>
      </x:c>
      <x:c r="D130" s="11" t="d">
        <x:v>2013-12-31T00:00:00.000Z</x:v>
      </x:c>
      <x:c r="E130" s="3" t="str">
        <x:v>Y</x:v>
      </x:c>
      <x:c r="F130" s="3" t="str">
        <x:v>MCL</x:v>
      </x:c>
      <x:c r="G130" s="3" t="str">
        <x:v>4010</x:v>
      </x:c>
      <x:c r="H130" s="12" t="n">
        <x:v>51</x:v>
      </x:c>
      <x:c r="I130" s="3" t="str">
        <x:v>PCI/L</x:v>
      </x:c>
      <x:c r="J130" s="3" t="str">
        <x:v>5 pCi/L</x:v>
      </x:c>
      <x:c r="K130" s="3" t="str">
        <x:v>Archived</x:v>
      </x:c>
      <x:c r="L130" s="11" t="d">
        <x:v>2013-12-31T00:00:00.000Z</x:v>
      </x:c>
      <x:c r="M130" s="11" t="d">
        <x:v>2017-01-04T00:00:00.000Z</x:v>
      </x:c>
      <x:c r="N130" s="11" t="d">
        <x:v>2017-03-28T00:00:00.000Z</x:v>
      </x:c>
      <x:c r="O130" s="3" t="str"/>
      <x:c r="P130" s="3" t="str">
        <x:v>2026Q3</x:v>
      </x:c>
      <x:c r="Q130" s="3" t="str">
        <x:v>02</x:v>
      </x:c>
      <x:c r="R130" s="3" t="str">
        <x:v>340</x:v>
      </x:c>
      <x:c r="S130" s="3" t="str"/>
    </x:row>
    <x:row r="131" ht="22" customHeight="1">
      <x:c r="A131" s="3" t="str">
        <x:v>TX0270014</x:v>
      </x:c>
      <x:c r="B131" s="3" t="str">
        <x:v>960009139</x:v>
      </x:c>
      <x:c r="C131" s="11" t="d">
        <x:v>2013-12-09T00:00:00.000Z</x:v>
      </x:c>
      <x:c r="D131" s="11" t="d">
        <x:v>2013-12-28T00:00:00.000Z</x:v>
      </x:c>
      <x:c r="E131" s="3" t="str">
        <x:v>N</x:v>
      </x:c>
      <x:c r="F131" s="3" t="str">
        <x:v>Other</x:v>
      </x:c>
      <x:c r="G131" s="3" t="str">
        <x:v>7500</x:v>
      </x:c>
      <x:c r="H131" s="12" t="str"/>
      <x:c r="I131" s="3" t="str"/>
      <x:c r="J131" s="3" t="str">
        <x:v> </x:v>
      </x:c>
      <x:c r="K131" s="3" t="str">
        <x:v>Resolved</x:v>
      </x:c>
      <x:c r="L131" s="11" t="d">
        <x:v>2013-12-28T00:00:00.000Z</x:v>
      </x:c>
      <x:c r="M131" s="11" t="d">
        <x:v>2017-01-04T00:00:00.000Z</x:v>
      </x:c>
      <x:c r="N131" s="11" t="d">
        <x:v>2017-03-28T00:00:00.000Z</x:v>
      </x:c>
      <x:c r="O131" s="3" t="str"/>
      <x:c r="P131" s="3" t="str">
        <x:v>2026Q3</x:v>
      </x:c>
      <x:c r="Q131" s="3" t="str">
        <x:v>75</x:v>
      </x:c>
      <x:c r="R131" s="3" t="str">
        <x:v>410</x:v>
      </x:c>
      <x:c r="S131" s="3" t="str"/>
    </x:row>
    <x:row r="132" ht="22" customHeight="1">
      <x:c r="A132" s="3" t="str">
        <x:v>TX0270014</x:v>
      </x:c>
      <x:c r="B132" s="3" t="str">
        <x:v>960009140</x:v>
      </x:c>
      <x:c r="C132" s="11" t="d">
        <x:v>2013-12-09T00:00:00.000Z</x:v>
      </x:c>
      <x:c r="D132" s="11" t="d">
        <x:v>2013-12-28T00:00:00.000Z</x:v>
      </x:c>
      <x:c r="E132" s="3" t="str">
        <x:v>N</x:v>
      </x:c>
      <x:c r="F132" s="3" t="str">
        <x:v>Other</x:v>
      </x:c>
      <x:c r="G132" s="3" t="str">
        <x:v>7500</x:v>
      </x:c>
      <x:c r="H132" s="12" t="str"/>
      <x:c r="I132" s="3" t="str"/>
      <x:c r="J132" s="3" t="str">
        <x:v> </x:v>
      </x:c>
      <x:c r="K132" s="3" t="str">
        <x:v>Resolved</x:v>
      </x:c>
      <x:c r="L132" s="11" t="d">
        <x:v>2013-12-28T00:00:00.000Z</x:v>
      </x:c>
      <x:c r="M132" s="11" t="d">
        <x:v>2017-01-04T00:00:00.000Z</x:v>
      </x:c>
      <x:c r="N132" s="11" t="d">
        <x:v>2017-03-28T00:00:00.000Z</x:v>
      </x:c>
      <x:c r="O132" s="3" t="str"/>
      <x:c r="P132" s="3" t="str">
        <x:v>2026Q3</x:v>
      </x:c>
      <x:c r="Q132" s="3" t="str">
        <x:v>75</x:v>
      </x:c>
      <x:c r="R132" s="3" t="str">
        <x:v>410</x:v>
      </x:c>
      <x:c r="S132" s="3" t="str"/>
    </x:row>
    <x:row r="133" ht="22" customHeight="1">
      <x:c r="A133" s="3" t="str">
        <x:v>TX0270014</x:v>
      </x:c>
      <x:c r="B133" s="3" t="str">
        <x:v>960009147</x:v>
      </x:c>
      <x:c r="C133" s="11" t="d">
        <x:v>2014-01-01T00:00:00.000Z</x:v>
      </x:c>
      <x:c r="D133" s="11" t="d">
        <x:v>2014-03-31T00:00:00.000Z</x:v>
      </x:c>
      <x:c r="E133" s="3" t="str">
        <x:v>Y</x:v>
      </x:c>
      <x:c r="F133" s="3" t="str">
        <x:v>MCL</x:v>
      </x:c>
      <x:c r="G133" s="3" t="str">
        <x:v>4000</x:v>
      </x:c>
      <x:c r="H133" s="12" t="n">
        <x:v>113</x:v>
      </x:c>
      <x:c r="I133" s="3" t="str">
        <x:v>PCI/L</x:v>
      </x:c>
      <x:c r="J133" s="3" t="str">
        <x:v>15 pCi/L</x:v>
      </x:c>
      <x:c r="K133" s="3" t="str">
        <x:v>Archived</x:v>
      </x:c>
      <x:c r="L133" s="11" t="d">
        <x:v>2014-03-31T00:00:00.000Z</x:v>
      </x:c>
      <x:c r="M133" s="11" t="d">
        <x:v>2017-01-04T00:00:00.000Z</x:v>
      </x:c>
      <x:c r="N133" s="11" t="d">
        <x:v>2017-06-26T00:00:00.000Z</x:v>
      </x:c>
      <x:c r="O133" s="3" t="str"/>
      <x:c r="P133" s="3" t="str">
        <x:v>2026Q3</x:v>
      </x:c>
      <x:c r="Q133" s="3" t="str">
        <x:v>02</x:v>
      </x:c>
      <x:c r="R133" s="3" t="str">
        <x:v>340</x:v>
      </x:c>
      <x:c r="S133" s="3" t="str"/>
    </x:row>
    <x:row r="134" ht="22" customHeight="1">
      <x:c r="A134" s="3" t="str">
        <x:v>TX0270014</x:v>
      </x:c>
      <x:c r="B134" s="3" t="str">
        <x:v>960009148</x:v>
      </x:c>
      <x:c r="C134" s="11" t="d">
        <x:v>2014-01-01T00:00:00.000Z</x:v>
      </x:c>
      <x:c r="D134" s="11" t="d">
        <x:v>2014-03-31T00:00:00.000Z</x:v>
      </x:c>
      <x:c r="E134" s="3" t="str">
        <x:v>Y</x:v>
      </x:c>
      <x:c r="F134" s="3" t="str">
        <x:v>MCL</x:v>
      </x:c>
      <x:c r="G134" s="3" t="str">
        <x:v>4010</x:v>
      </x:c>
      <x:c r="H134" s="12" t="n">
        <x:v>49</x:v>
      </x:c>
      <x:c r="I134" s="3" t="str">
        <x:v>PCI/L</x:v>
      </x:c>
      <x:c r="J134" s="3" t="str">
        <x:v>5 pCi/L</x:v>
      </x:c>
      <x:c r="K134" s="3" t="str">
        <x:v>Archived</x:v>
      </x:c>
      <x:c r="L134" s="11" t="d">
        <x:v>2014-03-31T00:00:00.000Z</x:v>
      </x:c>
      <x:c r="M134" s="11" t="d">
        <x:v>2017-01-04T00:00:00.000Z</x:v>
      </x:c>
      <x:c r="N134" s="11" t="d">
        <x:v>2017-06-26T00:00:00.000Z</x:v>
      </x:c>
      <x:c r="O134" s="3" t="str"/>
      <x:c r="P134" s="3" t="str">
        <x:v>2026Q3</x:v>
      </x:c>
      <x:c r="Q134" s="3" t="str">
        <x:v>02</x:v>
      </x:c>
      <x:c r="R134" s="3" t="str">
        <x:v>340</x:v>
      </x:c>
      <x:c r="S134" s="3" t="str"/>
    </x:row>
    <x:row r="135" ht="22" customHeight="1">
      <x:c r="A135" s="3" t="str">
        <x:v>TX0270014</x:v>
      </x:c>
      <x:c r="B135" s="3" t="str">
        <x:v>960009156</x:v>
      </x:c>
      <x:c r="C135" s="11" t="d">
        <x:v>2014-04-01T00:00:00.000Z</x:v>
      </x:c>
      <x:c r="D135" s="11" t="d">
        <x:v>2014-06-30T00:00:00.000Z</x:v>
      </x:c>
      <x:c r="E135" s="3" t="str">
        <x:v>Y</x:v>
      </x:c>
      <x:c r="F135" s="3" t="str">
        <x:v>MCL</x:v>
      </x:c>
      <x:c r="G135" s="3" t="str">
        <x:v>4010</x:v>
      </x:c>
      <x:c r="H135" s="12" t="n">
        <x:v>36</x:v>
      </x:c>
      <x:c r="I135" s="3" t="str">
        <x:v>PCI/L</x:v>
      </x:c>
      <x:c r="J135" s="3" t="str">
        <x:v>5 pCi/L</x:v>
      </x:c>
      <x:c r="K135" s="3" t="str">
        <x:v>Archived</x:v>
      </x:c>
      <x:c r="L135" s="11" t="d">
        <x:v>2014-06-30T00:00:00.000Z</x:v>
      </x:c>
      <x:c r="M135" s="11" t="d">
        <x:v>2017-01-04T00:00:00.000Z</x:v>
      </x:c>
      <x:c r="N135" s="11" t="d">
        <x:v>2017-09-25T00:00:00.000Z</x:v>
      </x:c>
      <x:c r="O135" s="3" t="str"/>
      <x:c r="P135" s="3" t="str">
        <x:v>2026Q3</x:v>
      </x:c>
      <x:c r="Q135" s="3" t="str">
        <x:v>02</x:v>
      </x:c>
      <x:c r="R135" s="3" t="str">
        <x:v>340</x:v>
      </x:c>
      <x:c r="S135" s="3" t="str"/>
    </x:row>
    <x:row r="136" ht="22" customHeight="1">
      <x:c r="A136" s="3" t="str">
        <x:v>TX0270014</x:v>
      </x:c>
      <x:c r="B136" s="3" t="str">
        <x:v>960009157</x:v>
      </x:c>
      <x:c r="C136" s="11" t="d">
        <x:v>2014-04-01T00:00:00.000Z</x:v>
      </x:c>
      <x:c r="D136" s="11" t="d">
        <x:v>2014-06-30T00:00:00.000Z</x:v>
      </x:c>
      <x:c r="E136" s="3" t="str">
        <x:v>Y</x:v>
      </x:c>
      <x:c r="F136" s="3" t="str">
        <x:v>MCL</x:v>
      </x:c>
      <x:c r="G136" s="3" t="str">
        <x:v>4000</x:v>
      </x:c>
      <x:c r="H136" s="12" t="n">
        <x:v>95</x:v>
      </x:c>
      <x:c r="I136" s="3" t="str">
        <x:v>PCI/L</x:v>
      </x:c>
      <x:c r="J136" s="3" t="str">
        <x:v>15 pCi/L</x:v>
      </x:c>
      <x:c r="K136" s="3" t="str">
        <x:v>Archived</x:v>
      </x:c>
      <x:c r="L136" s="11" t="d">
        <x:v>2014-06-30T00:00:00.000Z</x:v>
      </x:c>
      <x:c r="M136" s="11" t="d">
        <x:v>2017-01-04T00:00:00.000Z</x:v>
      </x:c>
      <x:c r="N136" s="11" t="d">
        <x:v>2017-09-25T00:00:00.000Z</x:v>
      </x:c>
      <x:c r="O136" s="3" t="str"/>
      <x:c r="P136" s="3" t="str">
        <x:v>2026Q3</x:v>
      </x:c>
      <x:c r="Q136" s="3" t="str">
        <x:v>02</x:v>
      </x:c>
      <x:c r="R136" s="3" t="str">
        <x:v>340</x:v>
      </x:c>
      <x:c r="S136" s="3" t="str"/>
    </x:row>
    <x:row r="137" ht="22" customHeight="1">
      <x:c r="A137" s="3" t="str">
        <x:v>TX0270014</x:v>
      </x:c>
      <x:c r="B137" s="3" t="str">
        <x:v>960009163</x:v>
      </x:c>
      <x:c r="C137" s="11" t="d">
        <x:v>2014-07-01T00:00:00.000Z</x:v>
      </x:c>
      <x:c r="D137" s="11" t="d">
        <x:v>2014-09-30T00:00:00.000Z</x:v>
      </x:c>
      <x:c r="E137" s="3" t="str">
        <x:v>Y</x:v>
      </x:c>
      <x:c r="F137" s="3" t="str">
        <x:v>MCL</x:v>
      </x:c>
      <x:c r="G137" s="3" t="str">
        <x:v>4000</x:v>
      </x:c>
      <x:c r="H137" s="12" t="n">
        <x:v>99</x:v>
      </x:c>
      <x:c r="I137" s="3" t="str">
        <x:v>PCI/L</x:v>
      </x:c>
      <x:c r="J137" s="3" t="str">
        <x:v>15 pCi/L</x:v>
      </x:c>
      <x:c r="K137" s="3" t="str">
        <x:v>Archived</x:v>
      </x:c>
      <x:c r="L137" s="11" t="d">
        <x:v>2014-09-30T00:00:00.000Z</x:v>
      </x:c>
      <x:c r="M137" s="11" t="d">
        <x:v>2017-01-04T00:00:00.000Z</x:v>
      </x:c>
      <x:c r="N137" s="11" t="d">
        <x:v>2018-01-02T00:00:00.000Z</x:v>
      </x:c>
      <x:c r="O137" s="3" t="str"/>
      <x:c r="P137" s="3" t="str">
        <x:v>2026Q3</x:v>
      </x:c>
      <x:c r="Q137" s="3" t="str">
        <x:v>02</x:v>
      </x:c>
      <x:c r="R137" s="3" t="str">
        <x:v>340</x:v>
      </x:c>
      <x:c r="S137" s="3" t="str"/>
    </x:row>
    <x:row r="138" ht="22" customHeight="1">
      <x:c r="A138" s="3" t="str">
        <x:v>TX0270014</x:v>
      </x:c>
      <x:c r="B138" s="3" t="str">
        <x:v>960009164</x:v>
      </x:c>
      <x:c r="C138" s="11" t="d">
        <x:v>2014-07-01T00:00:00.000Z</x:v>
      </x:c>
      <x:c r="D138" s="11" t="d">
        <x:v>2014-09-30T00:00:00.000Z</x:v>
      </x:c>
      <x:c r="E138" s="3" t="str">
        <x:v>Y</x:v>
      </x:c>
      <x:c r="F138" s="3" t="str">
        <x:v>MCL</x:v>
      </x:c>
      <x:c r="G138" s="3" t="str">
        <x:v>4010</x:v>
      </x:c>
      <x:c r="H138" s="12" t="n">
        <x:v>37</x:v>
      </x:c>
      <x:c r="I138" s="3" t="str">
        <x:v>PCI/L</x:v>
      </x:c>
      <x:c r="J138" s="3" t="str">
        <x:v>5 pCi/L</x:v>
      </x:c>
      <x:c r="K138" s="3" t="str">
        <x:v>Archived</x:v>
      </x:c>
      <x:c r="L138" s="11" t="d">
        <x:v>2014-09-30T00:00:00.000Z</x:v>
      </x:c>
      <x:c r="M138" s="11" t="d">
        <x:v>2017-01-04T00:00:00.000Z</x:v>
      </x:c>
      <x:c r="N138" s="11" t="d">
        <x:v>2018-01-02T00:00:00.000Z</x:v>
      </x:c>
      <x:c r="O138" s="3" t="str"/>
      <x:c r="P138" s="3" t="str">
        <x:v>2026Q3</x:v>
      </x:c>
      <x:c r="Q138" s="3" t="str">
        <x:v>02</x:v>
      </x:c>
      <x:c r="R138" s="3" t="str">
        <x:v>340</x:v>
      </x:c>
      <x:c r="S138" s="3" t="str"/>
    </x:row>
    <x:row r="139" ht="22" customHeight="1">
      <x:c r="A139" s="3" t="str">
        <x:v>TX0270014</x:v>
      </x:c>
      <x:c r="B139" s="3" t="str">
        <x:v>960009165</x:v>
      </x:c>
      <x:c r="C139" s="11" t="d">
        <x:v>2014-07-01T00:00:00.000Z</x:v>
      </x:c>
      <x:c r="D139" s="11" t="d">
        <x:v>2015-07-31T00:00:00.000Z</x:v>
      </x:c>
      <x:c r="E139" s="3" t="str">
        <x:v>N</x:v>
      </x:c>
      <x:c r="F139" s="3" t="str">
        <x:v>Other</x:v>
      </x:c>
      <x:c r="G139" s="3" t="str">
        <x:v>7000</x:v>
      </x:c>
      <x:c r="H139" s="12" t="str"/>
      <x:c r="I139" s="3" t="str"/>
      <x:c r="J139" s="3" t="str">
        <x:v> </x:v>
      </x:c>
      <x:c r="K139" s="3" t="str">
        <x:v>Resolved</x:v>
      </x:c>
      <x:c r="L139" s="11" t="d">
        <x:v>2015-07-31T00:00:00.000Z</x:v>
      </x:c>
      <x:c r="M139" s="11" t="d">
        <x:v>2017-01-04T00:00:00.000Z</x:v>
      </x:c>
      <x:c r="N139" s="11" t="d">
        <x:v>2018-10-01T00:00:00.000Z</x:v>
      </x:c>
      <x:c r="O139" s="3" t="str"/>
      <x:c r="P139" s="3" t="str">
        <x:v>2026Q3</x:v>
      </x:c>
      <x:c r="Q139" s="3" t="str">
        <x:v>71</x:v>
      </x:c>
      <x:c r="R139" s="3" t="str">
        <x:v>420</x:v>
      </x:c>
      <x:c r="S139" s="3" t="str"/>
    </x:row>
    <x:row r="140" ht="22" customHeight="1">
      <x:c r="A140" s="3" t="str">
        <x:v>TX0270014</x:v>
      </x:c>
      <x:c r="B140" s="3" t="str">
        <x:v>960009169</x:v>
      </x:c>
      <x:c r="C140" s="11" t="d">
        <x:v>2014-10-01T00:00:00.000Z</x:v>
      </x:c>
      <x:c r="D140" s="11" t="d">
        <x:v>2016-10-13T00:00:00.000Z</x:v>
      </x:c>
      <x:c r="E140" s="3" t="str">
        <x:v>N</x:v>
      </x:c>
      <x:c r="F140" s="3" t="str">
        <x:v>MR</x:v>
      </x:c>
      <x:c r="G140" s="3" t="str">
        <x:v>5000</x:v>
      </x:c>
      <x:c r="H140" s="12" t="str"/>
      <x:c r="I140" s="3" t="str"/>
      <x:c r="J140" s="3" t="str">
        <x:v>TT </x:v>
      </x:c>
      <x:c r="K140" s="3" t="str">
        <x:v>Resolved</x:v>
      </x:c>
      <x:c r="L140" s="11" t="d">
        <x:v>2016-10-13T00:00:00.000Z</x:v>
      </x:c>
      <x:c r="M140" s="11" t="d">
        <x:v>2017-01-04T00:00:00.000Z</x:v>
      </x:c>
      <x:c r="N140" s="11" t="d">
        <x:v>2019-12-23T00:00:00.000Z</x:v>
      </x:c>
      <x:c r="O140" s="3" t="str"/>
      <x:c r="P140" s="3" t="str">
        <x:v>2026Q3</x:v>
      </x:c>
      <x:c r="Q140" s="3" t="str">
        <x:v>52</x:v>
      </x:c>
      <x:c r="R140" s="3" t="str">
        <x:v>350</x:v>
      </x:c>
      <x:c r="S140" s="3" t="str"/>
    </x:row>
    <x:row r="141" ht="22" customHeight="1">
      <x:c r="A141" s="3" t="str">
        <x:v>TX0270014</x:v>
      </x:c>
      <x:c r="B141" s="3" t="str">
        <x:v>960009173</x:v>
      </x:c>
      <x:c r="C141" s="11" t="d">
        <x:v>2014-10-01T00:00:00.000Z</x:v>
      </x:c>
      <x:c r="D141" s="11" t="d">
        <x:v>2014-12-31T00:00:00.000Z</x:v>
      </x:c>
      <x:c r="E141" s="3" t="str">
        <x:v>Y</x:v>
      </x:c>
      <x:c r="F141" s="3" t="str">
        <x:v>MCL</x:v>
      </x:c>
      <x:c r="G141" s="3" t="str">
        <x:v>4010</x:v>
      </x:c>
      <x:c r="H141" s="12" t="n">
        <x:v>38</x:v>
      </x:c>
      <x:c r="I141" s="3" t="str">
        <x:v>PCI/L</x:v>
      </x:c>
      <x:c r="J141" s="3" t="str">
        <x:v>5 pCi/L</x:v>
      </x:c>
      <x:c r="K141" s="3" t="str">
        <x:v>Archived</x:v>
      </x:c>
      <x:c r="L141" s="11" t="d">
        <x:v>2014-12-31T00:00:00.000Z</x:v>
      </x:c>
      <x:c r="M141" s="11" t="d">
        <x:v>2017-01-04T00:00:00.000Z</x:v>
      </x:c>
      <x:c r="N141" s="11" t="d">
        <x:v>2018-06-18T00:00:00.000Z</x:v>
      </x:c>
      <x:c r="O141" s="3" t="str"/>
      <x:c r="P141" s="3" t="str">
        <x:v>2026Q3</x:v>
      </x:c>
      <x:c r="Q141" s="3" t="str">
        <x:v>02</x:v>
      </x:c>
      <x:c r="R141" s="3" t="str">
        <x:v>340</x:v>
      </x:c>
      <x:c r="S141" s="3" t="str"/>
    </x:row>
    <x:row r="142" ht="22" customHeight="1">
      <x:c r="A142" s="3" t="str">
        <x:v>TX0270014</x:v>
      </x:c>
      <x:c r="B142" s="3" t="str">
        <x:v>960009174</x:v>
      </x:c>
      <x:c r="C142" s="11" t="d">
        <x:v>2014-10-01T00:00:00.000Z</x:v>
      </x:c>
      <x:c r="D142" s="11" t="d">
        <x:v>2014-12-31T00:00:00.000Z</x:v>
      </x:c>
      <x:c r="E142" s="3" t="str">
        <x:v>Y</x:v>
      </x:c>
      <x:c r="F142" s="3" t="str">
        <x:v>MCL</x:v>
      </x:c>
      <x:c r="G142" s="3" t="str">
        <x:v>4000</x:v>
      </x:c>
      <x:c r="H142" s="12" t="n">
        <x:v>102</x:v>
      </x:c>
      <x:c r="I142" s="3" t="str">
        <x:v>PCI/L</x:v>
      </x:c>
      <x:c r="J142" s="3" t="str">
        <x:v>15 pCi/L</x:v>
      </x:c>
      <x:c r="K142" s="3" t="str">
        <x:v>Archived</x:v>
      </x:c>
      <x:c r="L142" s="11" t="d">
        <x:v>2014-12-31T00:00:00.000Z</x:v>
      </x:c>
      <x:c r="M142" s="11" t="d">
        <x:v>2017-01-04T00:00:00.000Z</x:v>
      </x:c>
      <x:c r="N142" s="11" t="d">
        <x:v>2018-06-18T00:00:00.000Z</x:v>
      </x:c>
      <x:c r="O142" s="3" t="str"/>
      <x:c r="P142" s="3" t="str">
        <x:v>2026Q3</x:v>
      </x:c>
      <x:c r="Q142" s="3" t="str">
        <x:v>02</x:v>
      </x:c>
      <x:c r="R142" s="3" t="str">
        <x:v>340</x:v>
      </x:c>
      <x:c r="S142" s="3" t="str"/>
    </x:row>
    <x:row r="143" ht="22" customHeight="1">
      <x:c r="A143" s="3" t="str">
        <x:v>TX0270014</x:v>
      </x:c>
      <x:c r="B143" s="3" t="str">
        <x:v>960009179</x:v>
      </x:c>
      <x:c r="C143" s="11" t="d">
        <x:v>2015-01-01T00:00:00.000Z</x:v>
      </x:c>
      <x:c r="D143" s="11" t="d">
        <x:v>2015-03-31T00:00:00.000Z</x:v>
      </x:c>
      <x:c r="E143" s="3" t="str">
        <x:v>Y</x:v>
      </x:c>
      <x:c r="F143" s="3" t="str">
        <x:v>MCL</x:v>
      </x:c>
      <x:c r="G143" s="3" t="str">
        <x:v>4000</x:v>
      </x:c>
      <x:c r="H143" s="12" t="n">
        <x:v>99</x:v>
      </x:c>
      <x:c r="I143" s="3" t="str">
        <x:v>PCI/L</x:v>
      </x:c>
      <x:c r="J143" s="3" t="str">
        <x:v>15 pCi/L</x:v>
      </x:c>
      <x:c r="K143" s="3" t="str">
        <x:v>Archived</x:v>
      </x:c>
      <x:c r="L143" s="11" t="d">
        <x:v>2015-03-31T00:00:00.000Z</x:v>
      </x:c>
      <x:c r="M143" s="11" t="d">
        <x:v>2017-01-04T00:00:00.000Z</x:v>
      </x:c>
      <x:c r="N143" s="11" t="d">
        <x:v>2018-06-18T00:00:00.000Z</x:v>
      </x:c>
      <x:c r="O143" s="3" t="str"/>
      <x:c r="P143" s="3" t="str">
        <x:v>2026Q3</x:v>
      </x:c>
      <x:c r="Q143" s="3" t="str">
        <x:v>02</x:v>
      </x:c>
      <x:c r="R143" s="3" t="str">
        <x:v>340</x:v>
      </x:c>
      <x:c r="S143" s="3" t="str"/>
    </x:row>
    <x:row r="144" ht="22" customHeight="1">
      <x:c r="A144" s="3" t="str">
        <x:v>TX0270014</x:v>
      </x:c>
      <x:c r="B144" s="3" t="str">
        <x:v>960009180</x:v>
      </x:c>
      <x:c r="C144" s="11" t="d">
        <x:v>2015-01-01T00:00:00.000Z</x:v>
      </x:c>
      <x:c r="D144" s="11" t="d">
        <x:v>2015-03-31T00:00:00.000Z</x:v>
      </x:c>
      <x:c r="E144" s="3" t="str">
        <x:v>Y</x:v>
      </x:c>
      <x:c r="F144" s="3" t="str">
        <x:v>MCL</x:v>
      </x:c>
      <x:c r="G144" s="3" t="str">
        <x:v>4010</x:v>
      </x:c>
      <x:c r="H144" s="12" t="n">
        <x:v>38</x:v>
      </x:c>
      <x:c r="I144" s="3" t="str">
        <x:v>PCI/L</x:v>
      </x:c>
      <x:c r="J144" s="3" t="str">
        <x:v>5 pCi/L</x:v>
      </x:c>
      <x:c r="K144" s="3" t="str">
        <x:v>Archived</x:v>
      </x:c>
      <x:c r="L144" s="11" t="d">
        <x:v>2015-03-31T00:00:00.000Z</x:v>
      </x:c>
      <x:c r="M144" s="11" t="d">
        <x:v>2017-01-04T00:00:00.000Z</x:v>
      </x:c>
      <x:c r="N144" s="11" t="d">
        <x:v>2018-06-18T00:00:00.000Z</x:v>
      </x:c>
      <x:c r="O144" s="3" t="str"/>
      <x:c r="P144" s="3" t="str">
        <x:v>2026Q3</x:v>
      </x:c>
      <x:c r="Q144" s="3" t="str">
        <x:v>02</x:v>
      </x:c>
      <x:c r="R144" s="3" t="str">
        <x:v>340</x:v>
      </x:c>
      <x:c r="S144" s="3" t="str"/>
    </x:row>
    <x:row r="145" ht="22" customHeight="1">
      <x:c r="A145" s="3" t="str">
        <x:v>TX0270014</x:v>
      </x:c>
      <x:c r="B145" s="3" t="str">
        <x:v>960009172</x:v>
      </x:c>
      <x:c r="C145" s="11" t="d">
        <x:v>2015-02-13T00:00:00.000Z</x:v>
      </x:c>
      <x:c r="D145" s="11" t="d">
        <x:v>2018-05-15T00:00:00.000Z</x:v>
      </x:c>
      <x:c r="E145" s="3" t="str">
        <x:v>N</x:v>
      </x:c>
      <x:c r="F145" s="3" t="str">
        <x:v>Other</x:v>
      </x:c>
      <x:c r="G145" s="3" t="str">
        <x:v>7500</x:v>
      </x:c>
      <x:c r="H145" s="12" t="str"/>
      <x:c r="I145" s="3" t="str"/>
      <x:c r="J145" s="3" t="str">
        <x:v> </x:v>
      </x:c>
      <x:c r="K145" s="3" t="str">
        <x:v>Resolved</x:v>
      </x:c>
      <x:c r="L145" s="11" t="d">
        <x:v>2018-05-15T00:00:00.000Z</x:v>
      </x:c>
      <x:c r="M145" s="11" t="d">
        <x:v>2017-01-04T00:00:00.000Z</x:v>
      </x:c>
      <x:c r="N145" s="11" t="d">
        <x:v>2021-05-17T00:00:00.000Z</x:v>
      </x:c>
      <x:c r="O145" s="3" t="str"/>
      <x:c r="P145" s="3" t="str">
        <x:v>2026Q3</x:v>
      </x:c>
      <x:c r="Q145" s="3" t="str">
        <x:v>75</x:v>
      </x:c>
      <x:c r="R145" s="3" t="str">
        <x:v>410</x:v>
      </x:c>
      <x:c r="S145" s="3" t="str"/>
    </x:row>
    <x:row r="146" ht="22" customHeight="1">
      <x:c r="A146" s="3" t="str">
        <x:v>TX0270014</x:v>
      </x:c>
      <x:c r="B146" s="3" t="str">
        <x:v>960009192</x:v>
      </x:c>
      <x:c r="C146" s="11" t="d">
        <x:v>2015-04-01T00:00:00.000Z</x:v>
      </x:c>
      <x:c r="D146" s="11" t="d">
        <x:v>2015-06-30T00:00:00.000Z</x:v>
      </x:c>
      <x:c r="E146" s="3" t="str">
        <x:v>Y</x:v>
      </x:c>
      <x:c r="F146" s="3" t="str">
        <x:v>MCL</x:v>
      </x:c>
      <x:c r="G146" s="3" t="str">
        <x:v>4010</x:v>
      </x:c>
      <x:c r="H146" s="12" t="n">
        <x:v>36</x:v>
      </x:c>
      <x:c r="I146" s="3" t="str">
        <x:v>PCI/L</x:v>
      </x:c>
      <x:c r="J146" s="3" t="str">
        <x:v>5 pCi/L</x:v>
      </x:c>
      <x:c r="K146" s="3" t="str">
        <x:v>Archived</x:v>
      </x:c>
      <x:c r="L146" s="11" t="d">
        <x:v>2015-06-30T00:00:00.000Z</x:v>
      </x:c>
      <x:c r="M146" s="11" t="d">
        <x:v>2017-01-04T00:00:00.000Z</x:v>
      </x:c>
      <x:c r="N146" s="11" t="d">
        <x:v>2018-12-28T00:00:00.000Z</x:v>
      </x:c>
      <x:c r="O146" s="3" t="str"/>
      <x:c r="P146" s="3" t="str">
        <x:v>2026Q3</x:v>
      </x:c>
      <x:c r="Q146" s="3" t="str">
        <x:v>02</x:v>
      </x:c>
      <x:c r="R146" s="3" t="str">
        <x:v>340</x:v>
      </x:c>
      <x:c r="S146" s="3" t="str"/>
    </x:row>
    <x:row r="147" ht="22" customHeight="1">
      <x:c r="A147" s="3" t="str">
        <x:v>TX0270014</x:v>
      </x:c>
      <x:c r="B147" s="3" t="str">
        <x:v>960009193</x:v>
      </x:c>
      <x:c r="C147" s="11" t="d">
        <x:v>2015-04-01T00:00:00.000Z</x:v>
      </x:c>
      <x:c r="D147" s="11" t="d">
        <x:v>2015-06-30T00:00:00.000Z</x:v>
      </x:c>
      <x:c r="E147" s="3" t="str">
        <x:v>Y</x:v>
      </x:c>
      <x:c r="F147" s="3" t="str">
        <x:v>MCL</x:v>
      </x:c>
      <x:c r="G147" s="3" t="str">
        <x:v>4000</x:v>
      </x:c>
      <x:c r="H147" s="12" t="n">
        <x:v>100</x:v>
      </x:c>
      <x:c r="I147" s="3" t="str">
        <x:v>PCI/L</x:v>
      </x:c>
      <x:c r="J147" s="3" t="str">
        <x:v>15 pCi/L</x:v>
      </x:c>
      <x:c r="K147" s="3" t="str">
        <x:v>Archived</x:v>
      </x:c>
      <x:c r="L147" s="11" t="d">
        <x:v>2015-06-30T00:00:00.000Z</x:v>
      </x:c>
      <x:c r="M147" s="11" t="d">
        <x:v>2017-01-04T00:00:00.000Z</x:v>
      </x:c>
      <x:c r="N147" s="11" t="d">
        <x:v>2018-12-28T00:00:00.000Z</x:v>
      </x:c>
      <x:c r="O147" s="3" t="str"/>
      <x:c r="P147" s="3" t="str">
        <x:v>2026Q3</x:v>
      </x:c>
      <x:c r="Q147" s="3" t="str">
        <x:v>02</x:v>
      </x:c>
      <x:c r="R147" s="3" t="str">
        <x:v>340</x:v>
      </x:c>
      <x:c r="S147" s="3" t="str"/>
    </x:row>
    <x:row r="148" ht="22" customHeight="1">
      <x:c r="A148" s="3" t="str">
        <x:v>TX0270014</x:v>
      </x:c>
      <x:c r="B148" s="3" t="str">
        <x:v>960009202</x:v>
      </x:c>
      <x:c r="C148" s="11" t="d">
        <x:v>2015-07-01T00:00:00.000Z</x:v>
      </x:c>
      <x:c r="D148" s="11" t="d">
        <x:v>2015-09-30T00:00:00.000Z</x:v>
      </x:c>
      <x:c r="E148" s="3" t="str">
        <x:v>Y</x:v>
      </x:c>
      <x:c r="F148" s="3" t="str">
        <x:v>MCL</x:v>
      </x:c>
      <x:c r="G148" s="3" t="str">
        <x:v>4000</x:v>
      </x:c>
      <x:c r="H148" s="12" t="n">
        <x:v>110</x:v>
      </x:c>
      <x:c r="I148" s="3" t="str">
        <x:v>PCI/L</x:v>
      </x:c>
      <x:c r="J148" s="3" t="str">
        <x:v>15 pCi/L</x:v>
      </x:c>
      <x:c r="K148" s="3" t="str">
        <x:v>Archived</x:v>
      </x:c>
      <x:c r="L148" s="11" t="d">
        <x:v>2015-09-30T00:00:00.000Z</x:v>
      </x:c>
      <x:c r="M148" s="11" t="d">
        <x:v>2017-01-04T00:00:00.000Z</x:v>
      </x:c>
      <x:c r="N148" s="11" t="d">
        <x:v>2019-03-29T00:00:00.000Z</x:v>
      </x:c>
      <x:c r="O148" s="3" t="str"/>
      <x:c r="P148" s="3" t="str">
        <x:v>2026Q3</x:v>
      </x:c>
      <x:c r="Q148" s="3" t="str">
        <x:v>02</x:v>
      </x:c>
      <x:c r="R148" s="3" t="str">
        <x:v>340</x:v>
      </x:c>
      <x:c r="S148" s="3" t="str"/>
    </x:row>
    <x:row r="149" ht="22" customHeight="1">
      <x:c r="A149" s="3" t="str">
        <x:v>TX0270014</x:v>
      </x:c>
      <x:c r="B149" s="3" t="str">
        <x:v>960009203</x:v>
      </x:c>
      <x:c r="C149" s="11" t="d">
        <x:v>2015-07-01T00:00:00.000Z</x:v>
      </x:c>
      <x:c r="D149" s="11" t="d">
        <x:v>2015-09-30T00:00:00.000Z</x:v>
      </x:c>
      <x:c r="E149" s="3" t="str">
        <x:v>Y</x:v>
      </x:c>
      <x:c r="F149" s="3" t="str">
        <x:v>MCL</x:v>
      </x:c>
      <x:c r="G149" s="3" t="str">
        <x:v>4010</x:v>
      </x:c>
      <x:c r="H149" s="12" t="n">
        <x:v>35</x:v>
      </x:c>
      <x:c r="I149" s="3" t="str">
        <x:v>PCI/L</x:v>
      </x:c>
      <x:c r="J149" s="3" t="str">
        <x:v>5 pCi/L</x:v>
      </x:c>
      <x:c r="K149" s="3" t="str">
        <x:v>Archived</x:v>
      </x:c>
      <x:c r="L149" s="11" t="d">
        <x:v>2015-09-30T00:00:00.000Z</x:v>
      </x:c>
      <x:c r="M149" s="11" t="d">
        <x:v>2017-01-04T00:00:00.000Z</x:v>
      </x:c>
      <x:c r="N149" s="11" t="d">
        <x:v>2019-03-29T00:00:00.000Z</x:v>
      </x:c>
      <x:c r="O149" s="3" t="str"/>
      <x:c r="P149" s="3" t="str">
        <x:v>2026Q3</x:v>
      </x:c>
      <x:c r="Q149" s="3" t="str">
        <x:v>02</x:v>
      </x:c>
      <x:c r="R149" s="3" t="str">
        <x:v>340</x:v>
      </x:c>
      <x:c r="S149" s="3" t="str"/>
    </x:row>
    <x:row r="150" ht="22" customHeight="1">
      <x:c r="A150" s="3" t="str">
        <x:v>TX0270014</x:v>
      </x:c>
      <x:c r="B150" s="3" t="str">
        <x:v>960009183</x:v>
      </x:c>
      <x:c r="C150" s="11" t="d">
        <x:v>2015-07-09T00:00:00.000Z</x:v>
      </x:c>
      <x:c r="D150" s="11" t="d">
        <x:v>2016-09-19T00:00:00.000Z</x:v>
      </x:c>
      <x:c r="E150" s="3" t="str">
        <x:v>N</x:v>
      </x:c>
      <x:c r="F150" s="3" t="str">
        <x:v>Other</x:v>
      </x:c>
      <x:c r="G150" s="3" t="str">
        <x:v>7500</x:v>
      </x:c>
      <x:c r="H150" s="12" t="str"/>
      <x:c r="I150" s="3" t="str"/>
      <x:c r="J150" s="3" t="str">
        <x:v> </x:v>
      </x:c>
      <x:c r="K150" s="3" t="str">
        <x:v>Resolved</x:v>
      </x:c>
      <x:c r="L150" s="11" t="d">
        <x:v>2016-09-19T00:00:00.000Z</x:v>
      </x:c>
      <x:c r="M150" s="11" t="d">
        <x:v>2017-01-04T00:00:00.000Z</x:v>
      </x:c>
      <x:c r="N150" s="11" t="d">
        <x:v>2019-08-15T00:00:00.000Z</x:v>
      </x:c>
      <x:c r="O150" s="3" t="str"/>
      <x:c r="P150" s="3" t="str">
        <x:v>2026Q3</x:v>
      </x:c>
      <x:c r="Q150" s="3" t="str">
        <x:v>75</x:v>
      </x:c>
      <x:c r="R150" s="3" t="str">
        <x:v>410</x:v>
      </x:c>
      <x:c r="S150" s="3" t="str"/>
    </x:row>
    <x:row r="151" ht="22" customHeight="1">
      <x:c r="A151" s="3" t="str">
        <x:v>TX0270014</x:v>
      </x:c>
      <x:c r="B151" s="3" t="str">
        <x:v>960009184</x:v>
      </x:c>
      <x:c r="C151" s="11" t="d">
        <x:v>2015-07-09T00:00:00.000Z</x:v>
      </x:c>
      <x:c r="D151" s="11" t="d">
        <x:v>2016-09-19T00:00:00.000Z</x:v>
      </x:c>
      <x:c r="E151" s="3" t="str">
        <x:v>N</x:v>
      </x:c>
      <x:c r="F151" s="3" t="str">
        <x:v>Other</x:v>
      </x:c>
      <x:c r="G151" s="3" t="str">
        <x:v>7500</x:v>
      </x:c>
      <x:c r="H151" s="12" t="str"/>
      <x:c r="I151" s="3" t="str"/>
      <x:c r="J151" s="3" t="str">
        <x:v> </x:v>
      </x:c>
      <x:c r="K151" s="3" t="str">
        <x:v>Resolved</x:v>
      </x:c>
      <x:c r="L151" s="11" t="d">
        <x:v>2016-09-19T00:00:00.000Z</x:v>
      </x:c>
      <x:c r="M151" s="11" t="d">
        <x:v>2017-01-04T00:00:00.000Z</x:v>
      </x:c>
      <x:c r="N151" s="11" t="d">
        <x:v>2019-08-15T00:00:00.000Z</x:v>
      </x:c>
      <x:c r="O151" s="3" t="str"/>
      <x:c r="P151" s="3" t="str">
        <x:v>2026Q3</x:v>
      </x:c>
      <x:c r="Q151" s="3" t="str">
        <x:v>75</x:v>
      </x:c>
      <x:c r="R151" s="3" t="str">
        <x:v>410</x:v>
      </x:c>
      <x:c r="S151" s="3" t="str"/>
    </x:row>
    <x:row r="152" ht="22" customHeight="1">
      <x:c r="A152" s="3" t="str">
        <x:v>TX0270014</x:v>
      </x:c>
      <x:c r="B152" s="3" t="str">
        <x:v>960009185</x:v>
      </x:c>
      <x:c r="C152" s="11" t="d">
        <x:v>2015-08-03T00:00:00.000Z</x:v>
      </x:c>
      <x:c r="D152" s="11" t="d">
        <x:v>2016-09-19T00:00:00.000Z</x:v>
      </x:c>
      <x:c r="E152" s="3" t="str">
        <x:v>N</x:v>
      </x:c>
      <x:c r="F152" s="3" t="str">
        <x:v>Other</x:v>
      </x:c>
      <x:c r="G152" s="3" t="str">
        <x:v>7500</x:v>
      </x:c>
      <x:c r="H152" s="12" t="str"/>
      <x:c r="I152" s="3" t="str"/>
      <x:c r="J152" s="3" t="str">
        <x:v> </x:v>
      </x:c>
      <x:c r="K152" s="3" t="str">
        <x:v>Resolved</x:v>
      </x:c>
      <x:c r="L152" s="11" t="d">
        <x:v>2016-09-19T00:00:00.000Z</x:v>
      </x:c>
      <x:c r="M152" s="11" t="d">
        <x:v>2017-01-04T00:00:00.000Z</x:v>
      </x:c>
      <x:c r="N152" s="11" t="d">
        <x:v>2019-08-15T00:00:00.000Z</x:v>
      </x:c>
      <x:c r="O152" s="3" t="str"/>
      <x:c r="P152" s="3" t="str">
        <x:v>2026Q3</x:v>
      </x:c>
      <x:c r="Q152" s="3" t="str">
        <x:v>75</x:v>
      </x:c>
      <x:c r="R152" s="3" t="str">
        <x:v>410</x:v>
      </x:c>
      <x:c r="S152" s="3" t="str"/>
    </x:row>
    <x:row r="153" ht="22" customHeight="1">
      <x:c r="A153" s="3" t="str">
        <x:v>TX0270014</x:v>
      </x:c>
      <x:c r="B153" s="3" t="str">
        <x:v>960009186</x:v>
      </x:c>
      <x:c r="C153" s="11" t="d">
        <x:v>2015-08-03T00:00:00.000Z</x:v>
      </x:c>
      <x:c r="D153" s="11" t="d">
        <x:v>2016-09-19T00:00:00.000Z</x:v>
      </x:c>
      <x:c r="E153" s="3" t="str">
        <x:v>N</x:v>
      </x:c>
      <x:c r="F153" s="3" t="str">
        <x:v>Other</x:v>
      </x:c>
      <x:c r="G153" s="3" t="str">
        <x:v>7500</x:v>
      </x:c>
      <x:c r="H153" s="12" t="str"/>
      <x:c r="I153" s="3" t="str"/>
      <x:c r="J153" s="3" t="str">
        <x:v> </x:v>
      </x:c>
      <x:c r="K153" s="3" t="str">
        <x:v>Resolved</x:v>
      </x:c>
      <x:c r="L153" s="11" t="d">
        <x:v>2016-09-19T00:00:00.000Z</x:v>
      </x:c>
      <x:c r="M153" s="11" t="d">
        <x:v>2017-01-04T00:00:00.000Z</x:v>
      </x:c>
      <x:c r="N153" s="11" t="d">
        <x:v>2019-08-15T00:00:00.000Z</x:v>
      </x:c>
      <x:c r="O153" s="3" t="str"/>
      <x:c r="P153" s="3" t="str">
        <x:v>2026Q3</x:v>
      </x:c>
      <x:c r="Q153" s="3" t="str">
        <x:v>75</x:v>
      </x:c>
      <x:c r="R153" s="3" t="str">
        <x:v>410</x:v>
      </x:c>
      <x:c r="S153" s="3" t="str"/>
    </x:row>
    <x:row r="154" ht="22" customHeight="1">
      <x:c r="A154" s="3" t="str">
        <x:v>TX0270014</x:v>
      </x:c>
      <x:c r="B154" s="3" t="str">
        <x:v>960009191</x:v>
      </x:c>
      <x:c r="C154" s="11" t="d">
        <x:v>2015-10-01T00:00:00.000Z</x:v>
      </x:c>
      <x:c r="D154" s="11" t="d">
        <x:v>2016-10-13T00:00:00.000Z</x:v>
      </x:c>
      <x:c r="E154" s="3" t="str">
        <x:v>N</x:v>
      </x:c>
      <x:c r="F154" s="3" t="str">
        <x:v>MR</x:v>
      </x:c>
      <x:c r="G154" s="3" t="str">
        <x:v>5000</x:v>
      </x:c>
      <x:c r="H154" s="12" t="str"/>
      <x:c r="I154" s="3" t="str"/>
      <x:c r="J154" s="3" t="str">
        <x:v>TT </x:v>
      </x:c>
      <x:c r="K154" s="3" t="str">
        <x:v>Resolved</x:v>
      </x:c>
      <x:c r="L154" s="11" t="d">
        <x:v>2016-10-13T00:00:00.000Z</x:v>
      </x:c>
      <x:c r="M154" s="11" t="d">
        <x:v>2017-01-04T00:00:00.000Z</x:v>
      </x:c>
      <x:c r="N154" s="11" t="d">
        <x:v>2019-12-23T00:00:00.000Z</x:v>
      </x:c>
      <x:c r="O154" s="3" t="str"/>
      <x:c r="P154" s="3" t="str">
        <x:v>2026Q3</x:v>
      </x:c>
      <x:c r="Q154" s="3" t="str">
        <x:v>52</x:v>
      </x:c>
      <x:c r="R154" s="3" t="str">
        <x:v>350</x:v>
      </x:c>
      <x:c r="S154" s="3" t="str"/>
    </x:row>
    <x:row r="155" ht="22" customHeight="1">
      <x:c r="A155" s="3" t="str">
        <x:v>TX0270014</x:v>
      </x:c>
      <x:c r="B155" s="3" t="str">
        <x:v>960009211</x:v>
      </x:c>
      <x:c r="C155" s="11" t="d">
        <x:v>2015-10-01T00:00:00.000Z</x:v>
      </x:c>
      <x:c r="D155" s="11" t="d">
        <x:v>2015-12-31T00:00:00.000Z</x:v>
      </x:c>
      <x:c r="E155" s="3" t="str">
        <x:v>Y</x:v>
      </x:c>
      <x:c r="F155" s="3" t="str">
        <x:v>MCL</x:v>
      </x:c>
      <x:c r="G155" s="3" t="str">
        <x:v>4000</x:v>
      </x:c>
      <x:c r="H155" s="12" t="n">
        <x:v>112</x:v>
      </x:c>
      <x:c r="I155" s="3" t="str">
        <x:v>PCI/L</x:v>
      </x:c>
      <x:c r="J155" s="3" t="str">
        <x:v>15 pCi/L</x:v>
      </x:c>
      <x:c r="K155" s="3" t="str">
        <x:v>Archived</x:v>
      </x:c>
      <x:c r="L155" s="11" t="d">
        <x:v>2015-12-31T00:00:00.000Z</x:v>
      </x:c>
      <x:c r="M155" s="11" t="d">
        <x:v>2017-01-04T00:00:00.000Z</x:v>
      </x:c>
      <x:c r="N155" s="11" t="d">
        <x:v>2019-03-29T00:00:00.000Z</x:v>
      </x:c>
      <x:c r="O155" s="3" t="str"/>
      <x:c r="P155" s="3" t="str">
        <x:v>2026Q3</x:v>
      </x:c>
      <x:c r="Q155" s="3" t="str">
        <x:v>02</x:v>
      </x:c>
      <x:c r="R155" s="3" t="str">
        <x:v>340</x:v>
      </x:c>
      <x:c r="S155" s="3" t="str"/>
    </x:row>
    <x:row r="156" ht="22" customHeight="1">
      <x:c r="A156" s="3" t="str">
        <x:v>TX0270014</x:v>
      </x:c>
      <x:c r="B156" s="3" t="str">
        <x:v>960009212</x:v>
      </x:c>
      <x:c r="C156" s="11" t="d">
        <x:v>2015-10-01T00:00:00.000Z</x:v>
      </x:c>
      <x:c r="D156" s="11" t="d">
        <x:v>2015-12-31T00:00:00.000Z</x:v>
      </x:c>
      <x:c r="E156" s="3" t="str">
        <x:v>Y</x:v>
      </x:c>
      <x:c r="F156" s="3" t="str">
        <x:v>MCL</x:v>
      </x:c>
      <x:c r="G156" s="3" t="str">
        <x:v>4010</x:v>
      </x:c>
      <x:c r="H156" s="12" t="n">
        <x:v>35</x:v>
      </x:c>
      <x:c r="I156" s="3" t="str">
        <x:v>PCI/L</x:v>
      </x:c>
      <x:c r="J156" s="3" t="str">
        <x:v>5 pCi/L</x:v>
      </x:c>
      <x:c r="K156" s="3" t="str">
        <x:v>Archived</x:v>
      </x:c>
      <x:c r="L156" s="11" t="d">
        <x:v>2015-12-31T00:00:00.000Z</x:v>
      </x:c>
      <x:c r="M156" s="11" t="d">
        <x:v>2017-01-04T00:00:00.000Z</x:v>
      </x:c>
      <x:c r="N156" s="11" t="d">
        <x:v>2019-03-29T00:00:00.000Z</x:v>
      </x:c>
      <x:c r="O156" s="3" t="str"/>
      <x:c r="P156" s="3" t="str">
        <x:v>2026Q3</x:v>
      </x:c>
      <x:c r="Q156" s="3" t="str">
        <x:v>02</x:v>
      </x:c>
      <x:c r="R156" s="3" t="str">
        <x:v>340</x:v>
      </x:c>
      <x:c r="S156" s="3" t="str"/>
    </x:row>
    <x:row r="157" ht="22" customHeight="1">
      <x:c r="A157" s="3" t="str">
        <x:v>TX0270014</x:v>
      </x:c>
      <x:c r="B157" s="3" t="str">
        <x:v>960009216</x:v>
      </x:c>
      <x:c r="C157" s="11" t="d">
        <x:v>2016-01-01T00:00:00.000Z</x:v>
      </x:c>
      <x:c r="D157" s="11" t="d">
        <x:v>2016-03-31T00:00:00.000Z</x:v>
      </x:c>
      <x:c r="E157" s="3" t="str">
        <x:v>Y</x:v>
      </x:c>
      <x:c r="F157" s="3" t="str">
        <x:v>MCL</x:v>
      </x:c>
      <x:c r="G157" s="3" t="str">
        <x:v>4000</x:v>
      </x:c>
      <x:c r="H157" s="12" t="n">
        <x:v>113</x:v>
      </x:c>
      <x:c r="I157" s="3" t="str">
        <x:v>PCI/L</x:v>
      </x:c>
      <x:c r="J157" s="3" t="str">
        <x:v>15 pCi/L</x:v>
      </x:c>
      <x:c r="K157" s="3" t="str">
        <x:v>Archived</x:v>
      </x:c>
      <x:c r="L157" s="11" t="d">
        <x:v>2016-03-31T00:00:00.000Z</x:v>
      </x:c>
      <x:c r="M157" s="11" t="d">
        <x:v>2017-01-04T00:00:00.000Z</x:v>
      </x:c>
      <x:c r="N157" s="11" t="d">
        <x:v>2019-06-21T00:00:00.000Z</x:v>
      </x:c>
      <x:c r="O157" s="3" t="str"/>
      <x:c r="P157" s="3" t="str">
        <x:v>2026Q3</x:v>
      </x:c>
      <x:c r="Q157" s="3" t="str">
        <x:v>02</x:v>
      </x:c>
      <x:c r="R157" s="3" t="str">
        <x:v>340</x:v>
      </x:c>
      <x:c r="S157" s="3" t="str"/>
    </x:row>
    <x:row r="158" ht="22" customHeight="1">
      <x:c r="A158" s="3" t="str">
        <x:v>TX0270014</x:v>
      </x:c>
      <x:c r="B158" s="3" t="str">
        <x:v>960009217</x:v>
      </x:c>
      <x:c r="C158" s="11" t="d">
        <x:v>2016-01-01T00:00:00.000Z</x:v>
      </x:c>
      <x:c r="D158" s="11" t="d">
        <x:v>2016-03-31T00:00:00.000Z</x:v>
      </x:c>
      <x:c r="E158" s="3" t="str">
        <x:v>Y</x:v>
      </x:c>
      <x:c r="F158" s="3" t="str">
        <x:v>MCL</x:v>
      </x:c>
      <x:c r="G158" s="3" t="str">
        <x:v>4010</x:v>
      </x:c>
      <x:c r="H158" s="12" t="n">
        <x:v>35</x:v>
      </x:c>
      <x:c r="I158" s="3" t="str">
        <x:v>PCI/L</x:v>
      </x:c>
      <x:c r="J158" s="3" t="str">
        <x:v>5 pCi/L</x:v>
      </x:c>
      <x:c r="K158" s="3" t="str">
        <x:v>Archived</x:v>
      </x:c>
      <x:c r="L158" s="11" t="d">
        <x:v>2016-03-31T00:00:00.000Z</x:v>
      </x:c>
      <x:c r="M158" s="11" t="d">
        <x:v>2017-01-04T00:00:00.000Z</x:v>
      </x:c>
      <x:c r="N158" s="11" t="d">
        <x:v>2019-06-21T00:00:00.000Z</x:v>
      </x:c>
      <x:c r="O158" s="3" t="str"/>
      <x:c r="P158" s="3" t="str">
        <x:v>2026Q3</x:v>
      </x:c>
      <x:c r="Q158" s="3" t="str">
        <x:v>02</x:v>
      </x:c>
      <x:c r="R158" s="3" t="str">
        <x:v>340</x:v>
      </x:c>
      <x:c r="S158" s="3" t="str"/>
    </x:row>
    <x:row r="159" ht="22" customHeight="1">
      <x:c r="A159" s="3" t="str">
        <x:v>TX0270014</x:v>
      </x:c>
      <x:c r="B159" s="3" t="str">
        <x:v>960009209</x:v>
      </x:c>
      <x:c r="C159" s="11" t="d">
        <x:v>2016-01-29T00:00:00.000Z</x:v>
      </x:c>
      <x:c r="D159" s="11" t="d">
        <x:v>2016-09-19T00:00:00.000Z</x:v>
      </x:c>
      <x:c r="E159" s="3" t="str">
        <x:v>N</x:v>
      </x:c>
      <x:c r="F159" s="3" t="str">
        <x:v>Other</x:v>
      </x:c>
      <x:c r="G159" s="3" t="str">
        <x:v>7500</x:v>
      </x:c>
      <x:c r="H159" s="12" t="str"/>
      <x:c r="I159" s="3" t="str"/>
      <x:c r="J159" s="3" t="str">
        <x:v> </x:v>
      </x:c>
      <x:c r="K159" s="3" t="str">
        <x:v>Resolved</x:v>
      </x:c>
      <x:c r="L159" s="11" t="d">
        <x:v>2016-09-19T00:00:00.000Z</x:v>
      </x:c>
      <x:c r="M159" s="11" t="d">
        <x:v>2017-01-04T00:00:00.000Z</x:v>
      </x:c>
      <x:c r="N159" s="11" t="d">
        <x:v>2021-05-17T00:00:00.000Z</x:v>
      </x:c>
      <x:c r="O159" s="3" t="str"/>
      <x:c r="P159" s="3" t="str">
        <x:v>2026Q3</x:v>
      </x:c>
      <x:c r="Q159" s="3" t="str">
        <x:v>75</x:v>
      </x:c>
      <x:c r="R159" s="3" t="str">
        <x:v>410</x:v>
      </x:c>
      <x:c r="S159" s="3" t="str"/>
    </x:row>
    <x:row r="160" ht="22" customHeight="1">
      <x:c r="A160" s="3" t="str">
        <x:v>TX0270014</x:v>
      </x:c>
      <x:c r="B160" s="3" t="str">
        <x:v>960009210</x:v>
      </x:c>
      <x:c r="C160" s="11" t="d">
        <x:v>2016-01-29T00:00:00.000Z</x:v>
      </x:c>
      <x:c r="D160" s="11" t="d">
        <x:v>2016-09-19T00:00:00.000Z</x:v>
      </x:c>
      <x:c r="E160" s="3" t="str">
        <x:v>N</x:v>
      </x:c>
      <x:c r="F160" s="3" t="str">
        <x:v>Other</x:v>
      </x:c>
      <x:c r="G160" s="3" t="str">
        <x:v>7500</x:v>
      </x:c>
      <x:c r="H160" s="12" t="str"/>
      <x:c r="I160" s="3" t="str"/>
      <x:c r="J160" s="3" t="str">
        <x:v> </x:v>
      </x:c>
      <x:c r="K160" s="3" t="str">
        <x:v>Resolved</x:v>
      </x:c>
      <x:c r="L160" s="11" t="d">
        <x:v>2016-09-19T00:00:00.000Z</x:v>
      </x:c>
      <x:c r="M160" s="11" t="d">
        <x:v>2017-01-04T00:00:00.000Z</x:v>
      </x:c>
      <x:c r="N160" s="11" t="d">
        <x:v>2019-08-15T00:00:00.000Z</x:v>
      </x:c>
      <x:c r="O160" s="3" t="str"/>
      <x:c r="P160" s="3" t="str">
        <x:v>2026Q3</x:v>
      </x:c>
      <x:c r="Q160" s="3" t="str">
        <x:v>75</x:v>
      </x:c>
      <x:c r="R160" s="3" t="str">
        <x:v>410</x:v>
      </x:c>
      <x:c r="S160" s="3" t="str"/>
    </x:row>
    <x:row r="161" ht="22" customHeight="1">
      <x:c r="A161" s="3" t="str">
        <x:v>TX0270014</x:v>
      </x:c>
      <x:c r="B161" s="3" t="str">
        <x:v>960009215</x:v>
      </x:c>
      <x:c r="C161" s="11" t="d">
        <x:v>2016-02-08T00:00:00.000Z</x:v>
      </x:c>
      <x:c r="D161" s="11" t="d">
        <x:v>2018-05-15T00:00:00.000Z</x:v>
      </x:c>
      <x:c r="E161" s="3" t="str">
        <x:v>N</x:v>
      </x:c>
      <x:c r="F161" s="3" t="str">
        <x:v>Other</x:v>
      </x:c>
      <x:c r="G161" s="3" t="str">
        <x:v>7500</x:v>
      </x:c>
      <x:c r="H161" s="12" t="str"/>
      <x:c r="I161" s="3" t="str"/>
      <x:c r="J161" s="3" t="str">
        <x:v> </x:v>
      </x:c>
      <x:c r="K161" s="3" t="str">
        <x:v>Resolved</x:v>
      </x:c>
      <x:c r="L161" s="11" t="d">
        <x:v>2018-05-15T00:00:00.000Z</x:v>
      </x:c>
      <x:c r="M161" s="11" t="d">
        <x:v>2017-01-04T00:00:00.000Z</x:v>
      </x:c>
      <x:c r="N161" s="11" t="d">
        <x:v>2021-05-17T00:00:00.000Z</x:v>
      </x:c>
      <x:c r="O161" s="3" t="str"/>
      <x:c r="P161" s="3" t="str">
        <x:v>2026Q3</x:v>
      </x:c>
      <x:c r="Q161" s="3" t="str">
        <x:v>75</x:v>
      </x:c>
      <x:c r="R161" s="3" t="str">
        <x:v>410</x:v>
      </x:c>
      <x:c r="S161" s="3" t="str"/>
    </x:row>
    <x:row r="162" ht="22" customHeight="1">
      <x:c r="A162" s="3" t="str">
        <x:v>TX0270014</x:v>
      </x:c>
      <x:c r="B162" s="3" t="str">
        <x:v>960009221</x:v>
      </x:c>
      <x:c r="C162" s="11" t="d">
        <x:v>2016-04-01T00:00:00.000Z</x:v>
      </x:c>
      <x:c r="D162" s="11" t="d">
        <x:v>2016-06-30T00:00:00.000Z</x:v>
      </x:c>
      <x:c r="E162" s="3" t="str">
        <x:v>Y</x:v>
      </x:c>
      <x:c r="F162" s="3" t="str">
        <x:v>MCL</x:v>
      </x:c>
      <x:c r="G162" s="3" t="str">
        <x:v>4000</x:v>
      </x:c>
      <x:c r="H162" s="12" t="n">
        <x:v>110</x:v>
      </x:c>
      <x:c r="I162" s="3" t="str">
        <x:v>PCI/L</x:v>
      </x:c>
      <x:c r="J162" s="3" t="str">
        <x:v>15 pCi/L</x:v>
      </x:c>
      <x:c r="K162" s="3" t="str">
        <x:v>Archived</x:v>
      </x:c>
      <x:c r="L162" s="11" t="d">
        <x:v>2016-06-30T00:00:00.000Z</x:v>
      </x:c>
      <x:c r="M162" s="11" t="d">
        <x:v>2017-01-04T00:00:00.000Z</x:v>
      </x:c>
      <x:c r="N162" s="11" t="d">
        <x:v>2019-08-15T00:00:00.000Z</x:v>
      </x:c>
      <x:c r="O162" s="3" t="str"/>
      <x:c r="P162" s="3" t="str">
        <x:v>2026Q3</x:v>
      </x:c>
      <x:c r="Q162" s="3" t="str">
        <x:v>02</x:v>
      </x:c>
      <x:c r="R162" s="3" t="str">
        <x:v>340</x:v>
      </x:c>
      <x:c r="S162" s="3" t="str"/>
    </x:row>
    <x:row r="163" ht="22" customHeight="1">
      <x:c r="A163" s="3" t="str">
        <x:v>TX0270014</x:v>
      </x:c>
      <x:c r="B163" s="3" t="str">
        <x:v>960009222</x:v>
      </x:c>
      <x:c r="C163" s="11" t="d">
        <x:v>2016-04-01T00:00:00.000Z</x:v>
      </x:c>
      <x:c r="D163" s="11" t="d">
        <x:v>2016-06-30T00:00:00.000Z</x:v>
      </x:c>
      <x:c r="E163" s="3" t="str">
        <x:v>Y</x:v>
      </x:c>
      <x:c r="F163" s="3" t="str">
        <x:v>MCL</x:v>
      </x:c>
      <x:c r="G163" s="3" t="str">
        <x:v>4010</x:v>
      </x:c>
      <x:c r="H163" s="12" t="n">
        <x:v>34</x:v>
      </x:c>
      <x:c r="I163" s="3" t="str">
        <x:v>PCI/L</x:v>
      </x:c>
      <x:c r="J163" s="3" t="str">
        <x:v>5 pCi/L</x:v>
      </x:c>
      <x:c r="K163" s="3" t="str">
        <x:v>Archived</x:v>
      </x:c>
      <x:c r="L163" s="11" t="d">
        <x:v>2016-06-30T00:00:00.000Z</x:v>
      </x:c>
      <x:c r="M163" s="11" t="d">
        <x:v>2017-01-04T00:00:00.000Z</x:v>
      </x:c>
      <x:c r="N163" s="11" t="d">
        <x:v>2019-08-15T00:00:00.000Z</x:v>
      </x:c>
      <x:c r="O163" s="3" t="str"/>
      <x:c r="P163" s="3" t="str">
        <x:v>2026Q3</x:v>
      </x:c>
      <x:c r="Q163" s="3" t="str">
        <x:v>02</x:v>
      </x:c>
      <x:c r="R163" s="3" t="str">
        <x:v>340</x:v>
      </x:c>
      <x:c r="S163" s="3" t="str"/>
    </x:row>
    <x:row r="164" ht="22" customHeight="1">
      <x:c r="A164" s="3" t="str">
        <x:v>TX0270014</x:v>
      </x:c>
      <x:c r="B164" s="3" t="str">
        <x:v>960009218</x:v>
      </x:c>
      <x:c r="C164" s="11" t="d">
        <x:v>2016-04-25T00:00:00.000Z</x:v>
      </x:c>
      <x:c r="D164" s="11" t="d">
        <x:v>2016-09-19T00:00:00.000Z</x:v>
      </x:c>
      <x:c r="E164" s="3" t="str">
        <x:v>N</x:v>
      </x:c>
      <x:c r="F164" s="3" t="str">
        <x:v>Other</x:v>
      </x:c>
      <x:c r="G164" s="3" t="str">
        <x:v>7500</x:v>
      </x:c>
      <x:c r="H164" s="12" t="str"/>
      <x:c r="I164" s="3" t="str"/>
      <x:c r="J164" s="3" t="str">
        <x:v> </x:v>
      </x:c>
      <x:c r="K164" s="3" t="str">
        <x:v>Resolved</x:v>
      </x:c>
      <x:c r="L164" s="11" t="d">
        <x:v>2016-09-19T00:00:00.000Z</x:v>
      </x:c>
      <x:c r="M164" s="11" t="d">
        <x:v>2017-01-04T00:00:00.000Z</x:v>
      </x:c>
      <x:c r="N164" s="11" t="d">
        <x:v>2021-05-17T00:00:00.000Z</x:v>
      </x:c>
      <x:c r="O164" s="3" t="str"/>
      <x:c r="P164" s="3" t="str">
        <x:v>2026Q3</x:v>
      </x:c>
      <x:c r="Q164" s="3" t="str">
        <x:v>75</x:v>
      </x:c>
      <x:c r="R164" s="3" t="str">
        <x:v>410</x:v>
      </x:c>
      <x:c r="S164" s="3" t="str"/>
    </x:row>
    <x:row r="165" ht="22" customHeight="1">
      <x:c r="A165" s="3" t="str">
        <x:v>TX0270014</x:v>
      </x:c>
      <x:c r="B165" s="3" t="str">
        <x:v>960009243</x:v>
      </x:c>
      <x:c r="C165" s="11" t="d">
        <x:v>2016-04-25T00:00:00.000Z</x:v>
      </x:c>
      <x:c r="D165" s="11" t="d">
        <x:v>2017-01-05T00:00:00.000Z</x:v>
      </x:c>
      <x:c r="E165" s="3" t="str">
        <x:v>N</x:v>
      </x:c>
      <x:c r="F165" s="3" t="str">
        <x:v>Other</x:v>
      </x:c>
      <x:c r="G165" s="3" t="str">
        <x:v>7500</x:v>
      </x:c>
      <x:c r="H165" s="12" t="str"/>
      <x:c r="I165" s="3" t="str"/>
      <x:c r="J165" s="3" t="str">
        <x:v> </x:v>
      </x:c>
      <x:c r="K165" s="3" t="str">
        <x:v>Resolved</x:v>
      </x:c>
      <x:c r="L165" s="11" t="d">
        <x:v>2017-01-05T00:00:00.000Z</x:v>
      </x:c>
      <x:c r="M165" s="11" t="d">
        <x:v>2017-03-28T00:00:00.000Z</x:v>
      </x:c>
      <x:c r="N165" s="11" t="d">
        <x:v>2021-05-17T00:00:00.000Z</x:v>
      </x:c>
      <x:c r="O165" s="3" t="str"/>
      <x:c r="P165" s="3" t="str">
        <x:v>2026Q3</x:v>
      </x:c>
      <x:c r="Q165" s="3" t="str">
        <x:v>75</x:v>
      </x:c>
      <x:c r="R165" s="3" t="str">
        <x:v>410</x:v>
      </x:c>
      <x:c r="S165" s="3" t="str"/>
    </x:row>
    <x:row r="166" ht="22" customHeight="1">
      <x:c r="A166" s="3" t="str">
        <x:v>TX0270014</x:v>
      </x:c>
      <x:c r="B166" s="3" t="str">
        <x:v>960009219</x:v>
      </x:c>
      <x:c r="C166" s="11" t="d">
        <x:v>2016-06-06T00:00:00.000Z</x:v>
      </x:c>
      <x:c r="D166" s="11" t="d">
        <x:v>2016-09-19T00:00:00.000Z</x:v>
      </x:c>
      <x:c r="E166" s="3" t="str">
        <x:v>N</x:v>
      </x:c>
      <x:c r="F166" s="3" t="str">
        <x:v>Other</x:v>
      </x:c>
      <x:c r="G166" s="3" t="str">
        <x:v>7500</x:v>
      </x:c>
      <x:c r="H166" s="12" t="str"/>
      <x:c r="I166" s="3" t="str"/>
      <x:c r="J166" s="3" t="str">
        <x:v> </x:v>
      </x:c>
      <x:c r="K166" s="3" t="str">
        <x:v>Resolved</x:v>
      </x:c>
      <x:c r="L166" s="11" t="d">
        <x:v>2016-09-19T00:00:00.000Z</x:v>
      </x:c>
      <x:c r="M166" s="11" t="d">
        <x:v>2017-01-04T00:00:00.000Z</x:v>
      </x:c>
      <x:c r="N166" s="11" t="d">
        <x:v>2019-08-15T00:00:00.000Z</x:v>
      </x:c>
      <x:c r="O166" s="3" t="str"/>
      <x:c r="P166" s="3" t="str">
        <x:v>2026Q3</x:v>
      </x:c>
      <x:c r="Q166" s="3" t="str">
        <x:v>75</x:v>
      </x:c>
      <x:c r="R166" s="3" t="str">
        <x:v>410</x:v>
      </x:c>
      <x:c r="S166" s="3" t="str"/>
    </x:row>
    <x:row r="167" ht="22" customHeight="1">
      <x:c r="A167" s="3" t="str">
        <x:v>TX0270014</x:v>
      </x:c>
      <x:c r="B167" s="3" t="str">
        <x:v>960009220</x:v>
      </x:c>
      <x:c r="C167" s="11" t="d">
        <x:v>2016-06-06T00:00:00.000Z</x:v>
      </x:c>
      <x:c r="D167" s="11" t="d">
        <x:v>2016-09-19T00:00:00.000Z</x:v>
      </x:c>
      <x:c r="E167" s="3" t="str">
        <x:v>N</x:v>
      </x:c>
      <x:c r="F167" s="3" t="str">
        <x:v>Other</x:v>
      </x:c>
      <x:c r="G167" s="3" t="str">
        <x:v>7500</x:v>
      </x:c>
      <x:c r="H167" s="12" t="str"/>
      <x:c r="I167" s="3" t="str"/>
      <x:c r="J167" s="3" t="str">
        <x:v> </x:v>
      </x:c>
      <x:c r="K167" s="3" t="str">
        <x:v>Resolved</x:v>
      </x:c>
      <x:c r="L167" s="11" t="d">
        <x:v>2016-09-19T00:00:00.000Z</x:v>
      </x:c>
      <x:c r="M167" s="11" t="d">
        <x:v>2017-01-04T00:00:00.000Z</x:v>
      </x:c>
      <x:c r="N167" s="11" t="d">
        <x:v>2019-08-15T00:00:00.000Z</x:v>
      </x:c>
      <x:c r="O167" s="3" t="str"/>
      <x:c r="P167" s="3" t="str">
        <x:v>2026Q3</x:v>
      </x:c>
      <x:c r="Q167" s="3" t="str">
        <x:v>75</x:v>
      </x:c>
      <x:c r="R167" s="3" t="str">
        <x:v>410</x:v>
      </x:c>
      <x:c r="S167" s="3" t="str"/>
    </x:row>
    <x:row r="168" ht="22" customHeight="1">
      <x:c r="A168" s="3" t="str">
        <x:v>TX0270014</x:v>
      </x:c>
      <x:c r="B168" s="3" t="str">
        <x:v>960009232</x:v>
      </x:c>
      <x:c r="C168" s="11" t="d">
        <x:v>2016-07-01T00:00:00.000Z</x:v>
      </x:c>
      <x:c r="D168" s="11" t="d">
        <x:v>2016-09-30T00:00:00.000Z</x:v>
      </x:c>
      <x:c r="E168" s="3" t="str">
        <x:v>Y</x:v>
      </x:c>
      <x:c r="F168" s="3" t="str">
        <x:v>MCL</x:v>
      </x:c>
      <x:c r="G168" s="3" t="str">
        <x:v>4000</x:v>
      </x:c>
      <x:c r="H168" s="12" t="n">
        <x:v>96</x:v>
      </x:c>
      <x:c r="I168" s="3" t="str">
        <x:v>PCI/L</x:v>
      </x:c>
      <x:c r="J168" s="3" t="str">
        <x:v>15 pCi/L</x:v>
      </x:c>
      <x:c r="K168" s="3" t="str">
        <x:v>Archived</x:v>
      </x:c>
      <x:c r="L168" s="11" t="d">
        <x:v>2016-09-30T00:00:00.000Z</x:v>
      </x:c>
      <x:c r="M168" s="11" t="d">
        <x:v>2017-01-04T00:00:00.000Z</x:v>
      </x:c>
      <x:c r="N168" s="11" t="d">
        <x:v>2019-12-23T00:00:00.000Z</x:v>
      </x:c>
      <x:c r="O168" s="3" t="str"/>
      <x:c r="P168" s="3" t="str">
        <x:v>2026Q3</x:v>
      </x:c>
      <x:c r="Q168" s="3" t="str">
        <x:v>02</x:v>
      </x:c>
      <x:c r="R168" s="3" t="str">
        <x:v>340</x:v>
      </x:c>
      <x:c r="S168" s="3" t="str"/>
    </x:row>
    <x:row r="169" ht="22" customHeight="1">
      <x:c r="A169" s="3" t="str">
        <x:v>TX0270014</x:v>
      </x:c>
      <x:c r="B169" s="3" t="str">
        <x:v>960009233</x:v>
      </x:c>
      <x:c r="C169" s="11" t="d">
        <x:v>2016-07-01T00:00:00.000Z</x:v>
      </x:c>
      <x:c r="D169" s="11" t="d">
        <x:v>2016-09-30T00:00:00.000Z</x:v>
      </x:c>
      <x:c r="E169" s="3" t="str">
        <x:v>Y</x:v>
      </x:c>
      <x:c r="F169" s="3" t="str">
        <x:v>MCL</x:v>
      </x:c>
      <x:c r="G169" s="3" t="str">
        <x:v>4010</x:v>
      </x:c>
      <x:c r="H169" s="12" t="n">
        <x:v>35</x:v>
      </x:c>
      <x:c r="I169" s="3" t="str">
        <x:v>PCI/L</x:v>
      </x:c>
      <x:c r="J169" s="3" t="str">
        <x:v>5 pCi/L</x:v>
      </x:c>
      <x:c r="K169" s="3" t="str">
        <x:v>Archived</x:v>
      </x:c>
      <x:c r="L169" s="11" t="d">
        <x:v>2016-09-30T00:00:00.000Z</x:v>
      </x:c>
      <x:c r="M169" s="11" t="d">
        <x:v>2017-01-04T00:00:00.000Z</x:v>
      </x:c>
      <x:c r="N169" s="11" t="d">
        <x:v>2019-12-23T00:00:00.000Z</x:v>
      </x:c>
      <x:c r="O169" s="3" t="str"/>
      <x:c r="P169" s="3" t="str">
        <x:v>2026Q3</x:v>
      </x:c>
      <x:c r="Q169" s="3" t="str">
        <x:v>02</x:v>
      </x:c>
      <x:c r="R169" s="3" t="str">
        <x:v>340</x:v>
      </x:c>
      <x:c r="S169" s="3" t="str"/>
    </x:row>
    <x:row r="170" ht="22" customHeight="1">
      <x:c r="A170" s="3" t="str">
        <x:v>TX0270014</x:v>
      </x:c>
      <x:c r="B170" s="3" t="str">
        <x:v>960009234</x:v>
      </x:c>
      <x:c r="C170" s="11" t="d">
        <x:v>2016-07-01T00:00:00.000Z</x:v>
      </x:c>
      <x:c r="D170" s="11" t="d">
        <x:v>2016-11-30T00:00:00.000Z</x:v>
      </x:c>
      <x:c r="E170" s="3" t="str">
        <x:v>N</x:v>
      </x:c>
      <x:c r="F170" s="3" t="str">
        <x:v>Other</x:v>
      </x:c>
      <x:c r="G170" s="3" t="str">
        <x:v>7000</x:v>
      </x:c>
      <x:c r="H170" s="12" t="str"/>
      <x:c r="I170" s="3" t="str"/>
      <x:c r="J170" s="3" t="str">
        <x:v> </x:v>
      </x:c>
      <x:c r="K170" s="3" t="str">
        <x:v>Resolved</x:v>
      </x:c>
      <x:c r="L170" s="11" t="d">
        <x:v>2016-11-30T00:00:00.000Z</x:v>
      </x:c>
      <x:c r="M170" s="11" t="d">
        <x:v>2017-01-04T00:00:00.000Z</x:v>
      </x:c>
      <x:c r="N170" s="11" t="d">
        <x:v>2019-12-23T00:00:00.000Z</x:v>
      </x:c>
      <x:c r="O170" s="3" t="str"/>
      <x:c r="P170" s="3" t="str">
        <x:v>2026Q3</x:v>
      </x:c>
      <x:c r="Q170" s="3" t="str">
        <x:v>71</x:v>
      </x:c>
      <x:c r="R170" s="3" t="str">
        <x:v>420</x:v>
      </x:c>
      <x:c r="S170" s="3" t="str"/>
    </x:row>
    <x:row r="171" ht="22" customHeight="1">
      <x:c r="A171" s="3" t="str">
        <x:v>TX0270014</x:v>
      </x:c>
      <x:c r="B171" s="3" t="str">
        <x:v>960009225</x:v>
      </x:c>
      <x:c r="C171" s="11" t="d">
        <x:v>2016-07-19T00:00:00.000Z</x:v>
      </x:c>
      <x:c r="D171" s="11" t="d">
        <x:v>2016-09-19T00:00:00.000Z</x:v>
      </x:c>
      <x:c r="E171" s="3" t="str">
        <x:v>N</x:v>
      </x:c>
      <x:c r="F171" s="3" t="str">
        <x:v>Other</x:v>
      </x:c>
      <x:c r="G171" s="3" t="str">
        <x:v>7500</x:v>
      </x:c>
      <x:c r="H171" s="12" t="str"/>
      <x:c r="I171" s="3" t="str"/>
      <x:c r="J171" s="3" t="str">
        <x:v> </x:v>
      </x:c>
      <x:c r="K171" s="3" t="str">
        <x:v>Resolved</x:v>
      </x:c>
      <x:c r="L171" s="11" t="d">
        <x:v>2016-09-19T00:00:00.000Z</x:v>
      </x:c>
      <x:c r="M171" s="11" t="d">
        <x:v>2017-01-04T00:00:00.000Z</x:v>
      </x:c>
      <x:c r="N171" s="11" t="d">
        <x:v>2019-08-15T00:00:00.000Z</x:v>
      </x:c>
      <x:c r="O171" s="3" t="str"/>
      <x:c r="P171" s="3" t="str">
        <x:v>2026Q3</x:v>
      </x:c>
      <x:c r="Q171" s="3" t="str">
        <x:v>75</x:v>
      </x:c>
      <x:c r="R171" s="3" t="str">
        <x:v>410</x:v>
      </x:c>
      <x:c r="S171" s="3" t="str"/>
    </x:row>
    <x:row r="172" ht="22" customHeight="1">
      <x:c r="A172" s="3" t="str">
        <x:v>TX0270014</x:v>
      </x:c>
      <x:c r="B172" s="3" t="str">
        <x:v>960009226</x:v>
      </x:c>
      <x:c r="C172" s="11" t="d">
        <x:v>2016-07-19T00:00:00.000Z</x:v>
      </x:c>
      <x:c r="D172" s="11" t="d">
        <x:v>2016-09-19T00:00:00.000Z</x:v>
      </x:c>
      <x:c r="E172" s="3" t="str">
        <x:v>N</x:v>
      </x:c>
      <x:c r="F172" s="3" t="str">
        <x:v>Other</x:v>
      </x:c>
      <x:c r="G172" s="3" t="str">
        <x:v>7500</x:v>
      </x:c>
      <x:c r="H172" s="12" t="str"/>
      <x:c r="I172" s="3" t="str"/>
      <x:c r="J172" s="3" t="str">
        <x:v> </x:v>
      </x:c>
      <x:c r="K172" s="3" t="str">
        <x:v>Resolved</x:v>
      </x:c>
      <x:c r="L172" s="11" t="d">
        <x:v>2016-09-19T00:00:00.000Z</x:v>
      </x:c>
      <x:c r="M172" s="11" t="d">
        <x:v>2017-01-04T00:00:00.000Z</x:v>
      </x:c>
      <x:c r="N172" s="11" t="d">
        <x:v>2019-08-15T00:00:00.000Z</x:v>
      </x:c>
      <x:c r="O172" s="3" t="str"/>
      <x:c r="P172" s="3" t="str">
        <x:v>2026Q3</x:v>
      </x:c>
      <x:c r="Q172" s="3" t="str">
        <x:v>75</x:v>
      </x:c>
      <x:c r="R172" s="3" t="str">
        <x:v>410</x:v>
      </x:c>
      <x:c r="S172" s="3" t="str"/>
    </x:row>
    <x:row r="173" ht="22" customHeight="1">
      <x:c r="A173" s="3" t="str">
        <x:v>TX0270014</x:v>
      </x:c>
      <x:c r="B173" s="3" t="str">
        <x:v>960009237</x:v>
      </x:c>
      <x:c r="C173" s="11" t="d">
        <x:v>2016-10-01T00:00:00.000Z</x:v>
      </x:c>
      <x:c r="D173" s="11" t="d">
        <x:v>2016-12-31T00:00:00.000Z</x:v>
      </x:c>
      <x:c r="E173" s="3" t="str">
        <x:v>Y</x:v>
      </x:c>
      <x:c r="F173" s="3" t="str">
        <x:v>MCL</x:v>
      </x:c>
      <x:c r="G173" s="3" t="str">
        <x:v>4000</x:v>
      </x:c>
      <x:c r="H173" s="12" t="n">
        <x:v>88</x:v>
      </x:c>
      <x:c r="I173" s="3" t="str">
        <x:v>PCI/L</x:v>
      </x:c>
      <x:c r="J173" s="3" t="str">
        <x:v>15 pCi/L</x:v>
      </x:c>
      <x:c r="K173" s="3" t="str">
        <x:v>Archived</x:v>
      </x:c>
      <x:c r="L173" s="11" t="d">
        <x:v>2016-12-31T00:00:00.000Z</x:v>
      </x:c>
      <x:c r="M173" s="11" t="d">
        <x:v>2017-01-05T00:00:00.000Z</x:v>
      </x:c>
      <x:c r="N173" s="11" t="d">
        <x:v>2019-12-23T00:00:00.000Z</x:v>
      </x:c>
      <x:c r="O173" s="3" t="str"/>
      <x:c r="P173" s="3" t="str">
        <x:v>2026Q3</x:v>
      </x:c>
      <x:c r="Q173" s="3" t="str">
        <x:v>02</x:v>
      </x:c>
      <x:c r="R173" s="3" t="str">
        <x:v>340</x:v>
      </x:c>
      <x:c r="S173" s="3" t="str"/>
    </x:row>
    <x:row r="174" ht="22" customHeight="1">
      <x:c r="A174" s="3" t="str">
        <x:v>TX0270014</x:v>
      </x:c>
      <x:c r="B174" s="3" t="str">
        <x:v>960009238</x:v>
      </x:c>
      <x:c r="C174" s="11" t="d">
        <x:v>2016-10-01T00:00:00.000Z</x:v>
      </x:c>
      <x:c r="D174" s="11" t="d">
        <x:v>2016-12-31T00:00:00.000Z</x:v>
      </x:c>
      <x:c r="E174" s="3" t="str">
        <x:v>Y</x:v>
      </x:c>
      <x:c r="F174" s="3" t="str">
        <x:v>MCL</x:v>
      </x:c>
      <x:c r="G174" s="3" t="str">
        <x:v>4010</x:v>
      </x:c>
      <x:c r="H174" s="12" t="n">
        <x:v>33</x:v>
      </x:c>
      <x:c r="I174" s="3" t="str">
        <x:v>PCI/L</x:v>
      </x:c>
      <x:c r="J174" s="3" t="str">
        <x:v>5 pCi/L</x:v>
      </x:c>
      <x:c r="K174" s="3" t="str">
        <x:v>Archived</x:v>
      </x:c>
      <x:c r="L174" s="11" t="d">
        <x:v>2016-12-31T00:00:00.000Z</x:v>
      </x:c>
      <x:c r="M174" s="11" t="d">
        <x:v>2017-01-05T00:00:00.000Z</x:v>
      </x:c>
      <x:c r="N174" s="11" t="d">
        <x:v>2019-12-23T00:00:00.000Z</x:v>
      </x:c>
      <x:c r="O174" s="3" t="str"/>
      <x:c r="P174" s="3" t="str">
        <x:v>2026Q3</x:v>
      </x:c>
      <x:c r="Q174" s="3" t="str">
        <x:v>02</x:v>
      </x:c>
      <x:c r="R174" s="3" t="str">
        <x:v>340</x:v>
      </x:c>
      <x:c r="S174" s="3" t="str"/>
    </x:row>
    <x:row r="175" ht="22" customHeight="1">
      <x:c r="A175" s="3" t="str">
        <x:v>TX0270014</x:v>
      </x:c>
      <x:c r="B175" s="3" t="str">
        <x:v>960009239</x:v>
      </x:c>
      <x:c r="C175" s="11" t="d">
        <x:v>2016-12-30T00:00:00.000Z</x:v>
      </x:c>
      <x:c r="D175" s="11" t="d">
        <x:v>2017-01-30T00:00:00.000Z</x:v>
      </x:c>
      <x:c r="E175" s="3" t="str">
        <x:v>N</x:v>
      </x:c>
      <x:c r="F175" s="3" t="str">
        <x:v>MR</x:v>
      </x:c>
      <x:c r="G175" s="3" t="str">
        <x:v>5000</x:v>
      </x:c>
      <x:c r="H175" s="12" t="str"/>
      <x:c r="I175" s="3" t="str"/>
      <x:c r="J175" s="3" t="str">
        <x:v>TT </x:v>
      </x:c>
      <x:c r="K175" s="3" t="str">
        <x:v>Resolved</x:v>
      </x:c>
      <x:c r="L175" s="11" t="d">
        <x:v>2017-01-30T00:00:00.000Z</x:v>
      </x:c>
      <x:c r="M175" s="11" t="d">
        <x:v>2017-03-28T00:00:00.000Z</x:v>
      </x:c>
      <x:c r="N175" s="11" t="d">
        <x:v>2020-03-25T00:00:00.000Z</x:v>
      </x:c>
      <x:c r="O175" s="3" t="str"/>
      <x:c r="P175" s="3" t="str">
        <x:v>2026Q3</x:v>
      </x:c>
      <x:c r="Q175" s="3" t="str">
        <x:v>66</x:v>
      </x:c>
      <x:c r="R175" s="3" t="str">
        <x:v>350</x:v>
      </x:c>
      <x:c r="S175" s="3" t="str"/>
    </x:row>
    <x:row r="176" ht="22" customHeight="1">
      <x:c r="A176" s="3" t="str">
        <x:v>TX0270014</x:v>
      </x:c>
      <x:c r="B176" s="3" t="str">
        <x:v>960009253</x:v>
      </x:c>
      <x:c r="C176" s="11" t="d">
        <x:v>2017-01-01T00:00:00.000Z</x:v>
      </x:c>
      <x:c r="D176" s="11" t="d">
        <x:v>2017-03-31T00:00:00.000Z</x:v>
      </x:c>
      <x:c r="E176" s="3" t="str">
        <x:v>Y</x:v>
      </x:c>
      <x:c r="F176" s="3" t="str">
        <x:v>MCL</x:v>
      </x:c>
      <x:c r="G176" s="3" t="str">
        <x:v>4000</x:v>
      </x:c>
      <x:c r="H176" s="12" t="n">
        <x:v>91</x:v>
      </x:c>
      <x:c r="I176" s="3" t="str">
        <x:v>PCI/L</x:v>
      </x:c>
      <x:c r="J176" s="3" t="str">
        <x:v>15 pCi/L</x:v>
      </x:c>
      <x:c r="K176" s="3" t="str">
        <x:v>Archived</x:v>
      </x:c>
      <x:c r="L176" s="11" t="d">
        <x:v>2017-03-31T00:00:00.000Z</x:v>
      </x:c>
      <x:c r="M176" s="11" t="d">
        <x:v>2017-06-26T00:00:00.000Z</x:v>
      </x:c>
      <x:c r="N176" s="11" t="d">
        <x:v>2020-06-30T00:00:00.000Z</x:v>
      </x:c>
      <x:c r="O176" s="3" t="str"/>
      <x:c r="P176" s="3" t="str">
        <x:v>2026Q3</x:v>
      </x:c>
      <x:c r="Q176" s="3" t="str">
        <x:v>02</x:v>
      </x:c>
      <x:c r="R176" s="3" t="str">
        <x:v>340</x:v>
      </x:c>
      <x:c r="S176" s="3" t="str"/>
    </x:row>
    <x:row r="177" ht="22" customHeight="1">
      <x:c r="A177" s="3" t="str">
        <x:v>TX0270014</x:v>
      </x:c>
      <x:c r="B177" s="3" t="str">
        <x:v>960009257</x:v>
      </x:c>
      <x:c r="C177" s="11" t="d">
        <x:v>2017-01-01T00:00:00.000Z</x:v>
      </x:c>
      <x:c r="D177" s="11" t="d">
        <x:v>2017-03-31T00:00:00.000Z</x:v>
      </x:c>
      <x:c r="E177" s="3" t="str">
        <x:v>Y</x:v>
      </x:c>
      <x:c r="F177" s="3" t="str">
        <x:v>MCL</x:v>
      </x:c>
      <x:c r="G177" s="3" t="str">
        <x:v>4010</x:v>
      </x:c>
      <x:c r="H177" s="12" t="n">
        <x:v>33</x:v>
      </x:c>
      <x:c r="I177" s="3" t="str">
        <x:v>PCI/L</x:v>
      </x:c>
      <x:c r="J177" s="3" t="str">
        <x:v>5 pCi/L</x:v>
      </x:c>
      <x:c r="K177" s="3" t="str">
        <x:v>Archived</x:v>
      </x:c>
      <x:c r="L177" s="11" t="d">
        <x:v>2017-03-31T00:00:00.000Z</x:v>
      </x:c>
      <x:c r="M177" s="11" t="d">
        <x:v>2017-06-26T00:00:00.000Z</x:v>
      </x:c>
      <x:c r="N177" s="11" t="d">
        <x:v>2020-06-30T00:00:00.000Z</x:v>
      </x:c>
      <x:c r="O177" s="3" t="str"/>
      <x:c r="P177" s="3" t="str">
        <x:v>2026Q3</x:v>
      </x:c>
      <x:c r="Q177" s="3" t="str">
        <x:v>02</x:v>
      </x:c>
      <x:c r="R177" s="3" t="str">
        <x:v>340</x:v>
      </x:c>
      <x:c r="S177" s="3" t="str"/>
    </x:row>
    <x:row r="178" ht="22" customHeight="1">
      <x:c r="A178" s="3" t="str">
        <x:v>TX0270014</x:v>
      </x:c>
      <x:c r="B178" s="3" t="str">
        <x:v>960009248</x:v>
      </x:c>
      <x:c r="C178" s="11" t="d">
        <x:v>2017-03-15T00:00:00.000Z</x:v>
      </x:c>
      <x:c r="D178" s="11" t="d">
        <x:v>2016-12-28T00:00:00.000Z</x:v>
      </x:c>
      <x:c r="E178" s="3" t="str">
        <x:v>N</x:v>
      </x:c>
      <x:c r="F178" s="3" t="str">
        <x:v>Other</x:v>
      </x:c>
      <x:c r="G178" s="3" t="str">
        <x:v>7500</x:v>
      </x:c>
      <x:c r="H178" s="12" t="str"/>
      <x:c r="I178" s="3" t="str"/>
      <x:c r="J178" s="3" t="str">
        <x:v> </x:v>
      </x:c>
      <x:c r="K178" s="3" t="str">
        <x:v>Resolved</x:v>
      </x:c>
      <x:c r="L178" s="11" t="d">
        <x:v>2016-12-28T00:00:00.000Z</x:v>
      </x:c>
      <x:c r="M178" s="11" t="d">
        <x:v>2017-06-26T00:00:00.000Z</x:v>
      </x:c>
      <x:c r="N178" s="11" t="d">
        <x:v>2020-06-30T00:00:00.000Z</x:v>
      </x:c>
      <x:c r="O178" s="3" t="str">
        <x:v>End precedes start</x:v>
      </x:c>
      <x:c r="P178" s="3" t="str">
        <x:v>2026Q3</x:v>
      </x:c>
      <x:c r="Q178" s="3" t="str">
        <x:v>75</x:v>
      </x:c>
      <x:c r="R178" s="3" t="str">
        <x:v>410</x:v>
      </x:c>
      <x:c r="S178" s="3" t="str"/>
    </x:row>
    <x:row r="179" ht="22" customHeight="1">
      <x:c r="A179" s="3" t="str">
        <x:v>TX0270014</x:v>
      </x:c>
      <x:c r="B179" s="3" t="str">
        <x:v>960009249</x:v>
      </x:c>
      <x:c r="C179" s="11" t="d">
        <x:v>2017-03-15T00:00:00.000Z</x:v>
      </x:c>
      <x:c r="D179" s="11" t="d">
        <x:v>2017-05-10T00:00:00.000Z</x:v>
      </x:c>
      <x:c r="E179" s="3" t="str">
        <x:v>N</x:v>
      </x:c>
      <x:c r="F179" s="3" t="str">
        <x:v>Other</x:v>
      </x:c>
      <x:c r="G179" s="3" t="str">
        <x:v>7500</x:v>
      </x:c>
      <x:c r="H179" s="12" t="str"/>
      <x:c r="I179" s="3" t="str"/>
      <x:c r="J179" s="3" t="str">
        <x:v> </x:v>
      </x:c>
      <x:c r="K179" s="3" t="str">
        <x:v>Resolved</x:v>
      </x:c>
      <x:c r="L179" s="11" t="d">
        <x:v>2017-05-10T00:00:00.000Z</x:v>
      </x:c>
      <x:c r="M179" s="11" t="d">
        <x:v>2017-06-26T00:00:00.000Z</x:v>
      </x:c>
      <x:c r="N179" s="11" t="d">
        <x:v>2020-06-30T00:00:00.000Z</x:v>
      </x:c>
      <x:c r="O179" s="3" t="str"/>
      <x:c r="P179" s="3" t="str">
        <x:v>2026Q3</x:v>
      </x:c>
      <x:c r="Q179" s="3" t="str">
        <x:v>75</x:v>
      </x:c>
      <x:c r="R179" s="3" t="str">
        <x:v>410</x:v>
      </x:c>
      <x:c r="S179" s="3" t="str"/>
    </x:row>
    <x:row r="180" ht="22" customHeight="1">
      <x:c r="A180" s="3" t="str">
        <x:v>TX0270014</x:v>
      </x:c>
      <x:c r="B180" s="3" t="str">
        <x:v>960009254</x:v>
      </x:c>
      <x:c r="C180" s="11" t="d">
        <x:v>2017-04-01T00:00:00.000Z</x:v>
      </x:c>
      <x:c r="D180" s="11" t="d">
        <x:v>2017-06-30T00:00:00.000Z</x:v>
      </x:c>
      <x:c r="E180" s="3" t="str">
        <x:v>Y</x:v>
      </x:c>
      <x:c r="F180" s="3" t="str">
        <x:v>MCL</x:v>
      </x:c>
      <x:c r="G180" s="3" t="str">
        <x:v>4010</x:v>
      </x:c>
      <x:c r="H180" s="12" t="n">
        <x:v>34</x:v>
      </x:c>
      <x:c r="I180" s="3" t="str">
        <x:v>PCI/L</x:v>
      </x:c>
      <x:c r="J180" s="3" t="str">
        <x:v>5 pCi/L</x:v>
      </x:c>
      <x:c r="K180" s="3" t="str">
        <x:v>Archived</x:v>
      </x:c>
      <x:c r="L180" s="11" t="d">
        <x:v>2017-06-30T00:00:00.000Z</x:v>
      </x:c>
      <x:c r="M180" s="11" t="d">
        <x:v>2017-06-26T00:00:00.000Z</x:v>
      </x:c>
      <x:c r="N180" s="11" t="d">
        <x:v>2020-06-30T00:00:00.000Z</x:v>
      </x:c>
      <x:c r="O180" s="3" t="str"/>
      <x:c r="P180" s="3" t="str">
        <x:v>2026Q3</x:v>
      </x:c>
      <x:c r="Q180" s="3" t="str">
        <x:v>02</x:v>
      </x:c>
      <x:c r="R180" s="3" t="str">
        <x:v>340</x:v>
      </x:c>
      <x:c r="S180" s="3" t="str"/>
    </x:row>
    <x:row r="181" ht="22" customHeight="1">
      <x:c r="A181" s="3" t="str">
        <x:v>TX0270014</x:v>
      </x:c>
      <x:c r="B181" s="3" t="str">
        <x:v>960009262</x:v>
      </x:c>
      <x:c r="C181" s="11" t="d">
        <x:v>2017-04-01T00:00:00.000Z</x:v>
      </x:c>
      <x:c r="D181" s="11" t="d">
        <x:v>2017-06-30T00:00:00.000Z</x:v>
      </x:c>
      <x:c r="E181" s="3" t="str">
        <x:v>Y</x:v>
      </x:c>
      <x:c r="F181" s="3" t="str">
        <x:v>MCL</x:v>
      </x:c>
      <x:c r="G181" s="3" t="str">
        <x:v>4000</x:v>
      </x:c>
      <x:c r="H181" s="12" t="n">
        <x:v>90</x:v>
      </x:c>
      <x:c r="I181" s="3" t="str">
        <x:v>PCI/L</x:v>
      </x:c>
      <x:c r="J181" s="3" t="str">
        <x:v>15 pCi/L</x:v>
      </x:c>
      <x:c r="K181" s="3" t="str">
        <x:v>Archived</x:v>
      </x:c>
      <x:c r="L181" s="11" t="d">
        <x:v>2017-06-30T00:00:00.000Z</x:v>
      </x:c>
      <x:c r="M181" s="11" t="d">
        <x:v>2017-09-25T00:00:00.000Z</x:v>
      </x:c>
      <x:c r="N181" s="11" t="d">
        <x:v>2020-09-28T00:00:00.000Z</x:v>
      </x:c>
      <x:c r="O181" s="3" t="str"/>
      <x:c r="P181" s="3" t="str">
        <x:v>2026Q3</x:v>
      </x:c>
      <x:c r="Q181" s="3" t="str">
        <x:v>02</x:v>
      </x:c>
      <x:c r="R181" s="3" t="str">
        <x:v>340</x:v>
      </x:c>
      <x:c r="S181" s="3" t="str"/>
    </x:row>
    <x:row r="182" ht="22" customHeight="1">
      <x:c r="A182" s="3" t="str">
        <x:v>TX0270014</x:v>
      </x:c>
      <x:c r="B182" s="3" t="str">
        <x:v>960009268</x:v>
      </x:c>
      <x:c r="C182" s="11" t="d">
        <x:v>2017-07-01T00:00:00.000Z</x:v>
      </x:c>
      <x:c r="D182" s="11" t="d">
        <x:v>2017-09-30T00:00:00.000Z</x:v>
      </x:c>
      <x:c r="E182" s="3" t="str">
        <x:v>Y</x:v>
      </x:c>
      <x:c r="F182" s="3" t="str">
        <x:v>MCL</x:v>
      </x:c>
      <x:c r="G182" s="3" t="str">
        <x:v>4000</x:v>
      </x:c>
      <x:c r="H182" s="12" t="n">
        <x:v>94</x:v>
      </x:c>
      <x:c r="I182" s="3" t="str">
        <x:v>PCI/L</x:v>
      </x:c>
      <x:c r="J182" s="3" t="str">
        <x:v>15 pCi/L</x:v>
      </x:c>
      <x:c r="K182" s="3" t="str">
        <x:v>Archived</x:v>
      </x:c>
      <x:c r="L182" s="11" t="d">
        <x:v>2017-09-30T00:00:00.000Z</x:v>
      </x:c>
      <x:c r="M182" s="11" t="d">
        <x:v>2018-01-02T00:00:00.000Z</x:v>
      </x:c>
      <x:c r="N182" s="11" t="d">
        <x:v>2020-12-17T00:00:00.000Z</x:v>
      </x:c>
      <x:c r="O182" s="3" t="str"/>
      <x:c r="P182" s="3" t="str">
        <x:v>2026Q3</x:v>
      </x:c>
      <x:c r="Q182" s="3" t="str">
        <x:v>02</x:v>
      </x:c>
      <x:c r="R182" s="3" t="str">
        <x:v>340</x:v>
      </x:c>
      <x:c r="S182" s="3" t="str"/>
    </x:row>
    <x:row r="183" ht="22" customHeight="1">
      <x:c r="A183" s="3" t="str">
        <x:v>TX0270014</x:v>
      </x:c>
      <x:c r="B183" s="3" t="str">
        <x:v>960009269</x:v>
      </x:c>
      <x:c r="C183" s="11" t="d">
        <x:v>2017-07-01T00:00:00.000Z</x:v>
      </x:c>
      <x:c r="D183" s="11" t="d">
        <x:v>2017-09-30T00:00:00.000Z</x:v>
      </x:c>
      <x:c r="E183" s="3" t="str">
        <x:v>Y</x:v>
      </x:c>
      <x:c r="F183" s="3" t="str">
        <x:v>MCL</x:v>
      </x:c>
      <x:c r="G183" s="3" t="str">
        <x:v>4010</x:v>
      </x:c>
      <x:c r="H183" s="12" t="n">
        <x:v>34</x:v>
      </x:c>
      <x:c r="I183" s="3" t="str">
        <x:v>PCI/L</x:v>
      </x:c>
      <x:c r="J183" s="3" t="str">
        <x:v>5 pCi/L</x:v>
      </x:c>
      <x:c r="K183" s="3" t="str">
        <x:v>Archived</x:v>
      </x:c>
      <x:c r="L183" s="11" t="d">
        <x:v>2017-09-30T00:00:00.000Z</x:v>
      </x:c>
      <x:c r="M183" s="11" t="d">
        <x:v>2018-01-02T00:00:00.000Z</x:v>
      </x:c>
      <x:c r="N183" s="11" t="d">
        <x:v>2020-12-17T00:00:00.000Z</x:v>
      </x:c>
      <x:c r="O183" s="3" t="str"/>
      <x:c r="P183" s="3" t="str">
        <x:v>2026Q3</x:v>
      </x:c>
      <x:c r="Q183" s="3" t="str">
        <x:v>02</x:v>
      </x:c>
      <x:c r="R183" s="3" t="str">
        <x:v>340</x:v>
      </x:c>
      <x:c r="S183" s="3" t="str"/>
    </x:row>
    <x:row r="184" ht="22" customHeight="1">
      <x:c r="A184" s="3" t="str">
        <x:v>TX0270014</x:v>
      </x:c>
      <x:c r="B184" s="3" t="str">
        <x:v>960009264</x:v>
      </x:c>
      <x:c r="C184" s="11" t="d">
        <x:v>2017-08-03T00:00:00.000Z</x:v>
      </x:c>
      <x:c r="D184" s="11" t="d">
        <x:v>2017-09-06T00:00:00.000Z</x:v>
      </x:c>
      <x:c r="E184" s="3" t="str">
        <x:v>N</x:v>
      </x:c>
      <x:c r="F184" s="3" t="str">
        <x:v>Other</x:v>
      </x:c>
      <x:c r="G184" s="3" t="str">
        <x:v>7500</x:v>
      </x:c>
      <x:c r="H184" s="12" t="str"/>
      <x:c r="I184" s="3" t="str"/>
      <x:c r="J184" s="3" t="str">
        <x:v> </x:v>
      </x:c>
      <x:c r="K184" s="3" t="str">
        <x:v>Resolved</x:v>
      </x:c>
      <x:c r="L184" s="11" t="d">
        <x:v>2017-09-06T00:00:00.000Z</x:v>
      </x:c>
      <x:c r="M184" s="11" t="d">
        <x:v>2017-09-25T00:00:00.000Z</x:v>
      </x:c>
      <x:c r="N184" s="11" t="d">
        <x:v>2020-09-28T00:00:00.000Z</x:v>
      </x:c>
      <x:c r="O184" s="3" t="str"/>
      <x:c r="P184" s="3" t="str">
        <x:v>2026Q3</x:v>
      </x:c>
      <x:c r="Q184" s="3" t="str">
        <x:v>75</x:v>
      </x:c>
      <x:c r="R184" s="3" t="str">
        <x:v>410</x:v>
      </x:c>
      <x:c r="S184" s="3" t="str"/>
    </x:row>
    <x:row r="185" ht="22" customHeight="1">
      <x:c r="A185" s="3" t="str">
        <x:v>TX0270014</x:v>
      </x:c>
      <x:c r="B185" s="3" t="str">
        <x:v>960009265</x:v>
      </x:c>
      <x:c r="C185" s="11" t="d">
        <x:v>2017-08-23T00:00:00.000Z</x:v>
      </x:c>
      <x:c r="D185" s="11" t="d">
        <x:v>2017-09-06T00:00:00.000Z</x:v>
      </x:c>
      <x:c r="E185" s="3" t="str">
        <x:v>N</x:v>
      </x:c>
      <x:c r="F185" s="3" t="str">
        <x:v>Other</x:v>
      </x:c>
      <x:c r="G185" s="3" t="str">
        <x:v>7500</x:v>
      </x:c>
      <x:c r="H185" s="12" t="str"/>
      <x:c r="I185" s="3" t="str"/>
      <x:c r="J185" s="3" t="str">
        <x:v> </x:v>
      </x:c>
      <x:c r="K185" s="3" t="str">
        <x:v>Resolved</x:v>
      </x:c>
      <x:c r="L185" s="11" t="d">
        <x:v>2017-09-06T00:00:00.000Z</x:v>
      </x:c>
      <x:c r="M185" s="11" t="d">
        <x:v>2017-09-25T00:00:00.000Z</x:v>
      </x:c>
      <x:c r="N185" s="11" t="d">
        <x:v>2020-09-28T00:00:00.000Z</x:v>
      </x:c>
      <x:c r="O185" s="3" t="str"/>
      <x:c r="P185" s="3" t="str">
        <x:v>2026Q3</x:v>
      </x:c>
      <x:c r="Q185" s="3" t="str">
        <x:v>75</x:v>
      </x:c>
      <x:c r="R185" s="3" t="str">
        <x:v>410</x:v>
      </x:c>
      <x:c r="S185" s="3" t="str"/>
    </x:row>
    <x:row r="186" ht="22" customHeight="1">
      <x:c r="A186" s="3" t="str">
        <x:v>TX0270014</x:v>
      </x:c>
      <x:c r="B186" s="3" t="str">
        <x:v>960009272</x:v>
      </x:c>
      <x:c r="C186" s="11" t="d">
        <x:v>2017-10-01T00:00:00.000Z</x:v>
      </x:c>
      <x:c r="D186" s="11" t="d">
        <x:v>2017-12-31T00:00:00.000Z</x:v>
      </x:c>
      <x:c r="E186" s="3" t="str">
        <x:v>Y</x:v>
      </x:c>
      <x:c r="F186" s="3" t="str">
        <x:v>MCL</x:v>
      </x:c>
      <x:c r="G186" s="3" t="str">
        <x:v>4010</x:v>
      </x:c>
      <x:c r="H186" s="12" t="n">
        <x:v>36</x:v>
      </x:c>
      <x:c r="I186" s="3" t="str">
        <x:v>PCI/L</x:v>
      </x:c>
      <x:c r="J186" s="3" t="str">
        <x:v>5 pCi/L</x:v>
      </x:c>
      <x:c r="K186" s="3" t="str">
        <x:v>Archived</x:v>
      </x:c>
      <x:c r="L186" s="11" t="d">
        <x:v>2017-12-31T00:00:00.000Z</x:v>
      </x:c>
      <x:c r="M186" s="11" t="d">
        <x:v>2018-03-29T00:00:00.000Z</x:v>
      </x:c>
      <x:c r="N186" s="11" t="d">
        <x:v>2021-03-23T00:00:00.000Z</x:v>
      </x:c>
      <x:c r="O186" s="3" t="str"/>
      <x:c r="P186" s="3" t="str">
        <x:v>2026Q3</x:v>
      </x:c>
      <x:c r="Q186" s="3" t="str">
        <x:v>02</x:v>
      </x:c>
      <x:c r="R186" s="3" t="str">
        <x:v>340</x:v>
      </x:c>
      <x:c r="S186" s="3" t="str"/>
    </x:row>
    <x:row r="187" ht="22" customHeight="1">
      <x:c r="A187" s="3" t="str">
        <x:v>TX0270014</x:v>
      </x:c>
      <x:c r="B187" s="3" t="str">
        <x:v>960009273</x:v>
      </x:c>
      <x:c r="C187" s="11" t="d">
        <x:v>2017-10-01T00:00:00.000Z</x:v>
      </x:c>
      <x:c r="D187" s="11" t="d">
        <x:v>2017-12-31T00:00:00.000Z</x:v>
      </x:c>
      <x:c r="E187" s="3" t="str">
        <x:v>Y</x:v>
      </x:c>
      <x:c r="F187" s="3" t="str">
        <x:v>MCL</x:v>
      </x:c>
      <x:c r="G187" s="3" t="str">
        <x:v>4000</x:v>
      </x:c>
      <x:c r="H187" s="12" t="n">
        <x:v>100</x:v>
      </x:c>
      <x:c r="I187" s="3" t="str">
        <x:v>PCI/L</x:v>
      </x:c>
      <x:c r="J187" s="3" t="str">
        <x:v>15 pCi/L</x:v>
      </x:c>
      <x:c r="K187" s="3" t="str">
        <x:v>Archived</x:v>
      </x:c>
      <x:c r="L187" s="11" t="d">
        <x:v>2017-12-31T00:00:00.000Z</x:v>
      </x:c>
      <x:c r="M187" s="11" t="d">
        <x:v>2018-03-29T00:00:00.000Z</x:v>
      </x:c>
      <x:c r="N187" s="11" t="d">
        <x:v>2021-03-23T00:00:00.000Z</x:v>
      </x:c>
      <x:c r="O187" s="3" t="str"/>
      <x:c r="P187" s="3" t="str">
        <x:v>2026Q3</x:v>
      </x:c>
      <x:c r="Q187" s="3" t="str">
        <x:v>02</x:v>
      </x:c>
      <x:c r="R187" s="3" t="str">
        <x:v>340</x:v>
      </x:c>
      <x:c r="S187" s="3" t="str"/>
    </x:row>
    <x:row r="188" ht="22" customHeight="1">
      <x:c r="A188" s="3" t="str">
        <x:v>TX0270014</x:v>
      </x:c>
      <x:c r="B188" s="3" t="str">
        <x:v>960009284</x:v>
      </x:c>
      <x:c r="C188" s="11" t="d">
        <x:v>2018-01-01T00:00:00.000Z</x:v>
      </x:c>
      <x:c r="D188" s="11" t="d">
        <x:v>2018-03-31T00:00:00.000Z</x:v>
      </x:c>
      <x:c r="E188" s="3" t="str">
        <x:v>Y</x:v>
      </x:c>
      <x:c r="F188" s="3" t="str">
        <x:v>MCL</x:v>
      </x:c>
      <x:c r="G188" s="3" t="str">
        <x:v>4010</x:v>
      </x:c>
      <x:c r="H188" s="12" t="n">
        <x:v>36</x:v>
      </x:c>
      <x:c r="I188" s="3" t="str">
        <x:v>PCI/L</x:v>
      </x:c>
      <x:c r="J188" s="3" t="str">
        <x:v>5 pCi/L</x:v>
      </x:c>
      <x:c r="K188" s="3" t="str">
        <x:v>Archived</x:v>
      </x:c>
      <x:c r="L188" s="11" t="d">
        <x:v>2018-03-31T00:00:00.000Z</x:v>
      </x:c>
      <x:c r="M188" s="11" t="d">
        <x:v>2018-06-18T00:00:00.000Z</x:v>
      </x:c>
      <x:c r="N188" s="11" t="d">
        <x:v>2021-05-17T00:00:00.000Z</x:v>
      </x:c>
      <x:c r="O188" s="3" t="str"/>
      <x:c r="P188" s="3" t="str">
        <x:v>2026Q3</x:v>
      </x:c>
      <x:c r="Q188" s="3" t="str">
        <x:v>02</x:v>
      </x:c>
      <x:c r="R188" s="3" t="str">
        <x:v>340</x:v>
      </x:c>
      <x:c r="S188" s="3" t="str"/>
    </x:row>
    <x:row r="189" ht="22" customHeight="1">
      <x:c r="A189" s="3" t="str">
        <x:v>TX0270014</x:v>
      </x:c>
      <x:c r="B189" s="3" t="str">
        <x:v>960009287</x:v>
      </x:c>
      <x:c r="C189" s="11" t="d">
        <x:v>2018-01-01T00:00:00.000Z</x:v>
      </x:c>
      <x:c r="D189" s="11" t="d">
        <x:v>2018-03-31T00:00:00.000Z</x:v>
      </x:c>
      <x:c r="E189" s="3" t="str">
        <x:v>Y</x:v>
      </x:c>
      <x:c r="F189" s="3" t="str">
        <x:v>MCL</x:v>
      </x:c>
      <x:c r="G189" s="3" t="str">
        <x:v>4000</x:v>
      </x:c>
      <x:c r="H189" s="12" t="n">
        <x:v>110</x:v>
      </x:c>
      <x:c r="I189" s="3" t="str">
        <x:v>PCI/L</x:v>
      </x:c>
      <x:c r="J189" s="3" t="str">
        <x:v>15 pCi/L</x:v>
      </x:c>
      <x:c r="K189" s="3" t="str">
        <x:v>Archived</x:v>
      </x:c>
      <x:c r="L189" s="11" t="d">
        <x:v>2018-03-31T00:00:00.000Z</x:v>
      </x:c>
      <x:c r="M189" s="11" t="d">
        <x:v>2018-06-18T00:00:00.000Z</x:v>
      </x:c>
      <x:c r="N189" s="11" t="d">
        <x:v>2021-05-17T00:00:00.000Z</x:v>
      </x:c>
      <x:c r="O189" s="3" t="str"/>
      <x:c r="P189" s="3" t="str">
        <x:v>2026Q3</x:v>
      </x:c>
      <x:c r="Q189" s="3" t="str">
        <x:v>02</x:v>
      </x:c>
      <x:c r="R189" s="3" t="str">
        <x:v>340</x:v>
      </x:c>
      <x:c r="S189" s="3" t="str"/>
    </x:row>
    <x:row r="190" ht="22" customHeight="1">
      <x:c r="A190" s="3" t="str">
        <x:v>TX0270014</x:v>
      </x:c>
      <x:c r="B190" s="3" t="str">
        <x:v>960009276</x:v>
      </x:c>
      <x:c r="C190" s="11" t="d">
        <x:v>2018-01-16T00:00:00.000Z</x:v>
      </x:c>
      <x:c r="D190" s="11" t="d">
        <x:v>2018-05-15T00:00:00.000Z</x:v>
      </x:c>
      <x:c r="E190" s="3" t="str">
        <x:v>N</x:v>
      </x:c>
      <x:c r="F190" s="3" t="str">
        <x:v>Other</x:v>
      </x:c>
      <x:c r="G190" s="3" t="str">
        <x:v>7500</x:v>
      </x:c>
      <x:c r="H190" s="12" t="str"/>
      <x:c r="I190" s="3" t="str"/>
      <x:c r="J190" s="3" t="str">
        <x:v> </x:v>
      </x:c>
      <x:c r="K190" s="3" t="str">
        <x:v>Resolved</x:v>
      </x:c>
      <x:c r="L190" s="11" t="d">
        <x:v>2018-05-15T00:00:00.000Z</x:v>
      </x:c>
      <x:c r="M190" s="11" t="d">
        <x:v>2018-03-29T00:00:00.000Z</x:v>
      </x:c>
      <x:c r="N190" s="11" t="d">
        <x:v>2021-05-17T00:00:00.000Z</x:v>
      </x:c>
      <x:c r="O190" s="3" t="str"/>
      <x:c r="P190" s="3" t="str">
        <x:v>2026Q3</x:v>
      </x:c>
      <x:c r="Q190" s="3" t="str">
        <x:v>75</x:v>
      </x:c>
      <x:c r="R190" s="3" t="str">
        <x:v>410</x:v>
      </x:c>
      <x:c r="S190" s="3" t="str"/>
    </x:row>
    <x:row r="191" ht="22" customHeight="1">
      <x:c r="A191" s="3" t="str">
        <x:v>TX0270014</x:v>
      </x:c>
      <x:c r="B191" s="3" t="str">
        <x:v>960009277</x:v>
      </x:c>
      <x:c r="C191" s="11" t="d">
        <x:v>2018-01-16T00:00:00.000Z</x:v>
      </x:c>
      <x:c r="D191" s="11" t="d">
        <x:v>2018-05-15T00:00:00.000Z</x:v>
      </x:c>
      <x:c r="E191" s="3" t="str">
        <x:v>N</x:v>
      </x:c>
      <x:c r="F191" s="3" t="str">
        <x:v>Other</x:v>
      </x:c>
      <x:c r="G191" s="3" t="str">
        <x:v>7500</x:v>
      </x:c>
      <x:c r="H191" s="12" t="str"/>
      <x:c r="I191" s="3" t="str"/>
      <x:c r="J191" s="3" t="str">
        <x:v> </x:v>
      </x:c>
      <x:c r="K191" s="3" t="str">
        <x:v>Resolved</x:v>
      </x:c>
      <x:c r="L191" s="11" t="d">
        <x:v>2018-05-15T00:00:00.000Z</x:v>
      </x:c>
      <x:c r="M191" s="11" t="d">
        <x:v>2018-03-29T00:00:00.000Z</x:v>
      </x:c>
      <x:c r="N191" s="11" t="d">
        <x:v>2021-05-17T00:00:00.000Z</x:v>
      </x:c>
      <x:c r="O191" s="3" t="str"/>
      <x:c r="P191" s="3" t="str">
        <x:v>2026Q3</x:v>
      </x:c>
      <x:c r="Q191" s="3" t="str">
        <x:v>75</x:v>
      </x:c>
      <x:c r="R191" s="3" t="str">
        <x:v>410</x:v>
      </x:c>
      <x:c r="S191" s="3" t="str"/>
    </x:row>
    <x:row r="192" ht="22" customHeight="1">
      <x:c r="A192" s="3" t="str">
        <x:v>TX0270014</x:v>
      </x:c>
      <x:c r="B192" s="3" t="str">
        <x:v>960009292</x:v>
      </x:c>
      <x:c r="C192" s="11" t="d">
        <x:v>2018-04-01T00:00:00.000Z</x:v>
      </x:c>
      <x:c r="D192" s="11" t="d">
        <x:v>2018-06-30T00:00:00.000Z</x:v>
      </x:c>
      <x:c r="E192" s="3" t="str">
        <x:v>Y</x:v>
      </x:c>
      <x:c r="F192" s="3" t="str">
        <x:v>MCL</x:v>
      </x:c>
      <x:c r="G192" s="3" t="str">
        <x:v>4000</x:v>
      </x:c>
      <x:c r="H192" s="12" t="n">
        <x:v>113</x:v>
      </x:c>
      <x:c r="I192" s="3" t="str">
        <x:v>PCI/L</x:v>
      </x:c>
      <x:c r="J192" s="3" t="str">
        <x:v>15 pCi/L</x:v>
      </x:c>
      <x:c r="K192" s="3" t="str">
        <x:v>Archived</x:v>
      </x:c>
      <x:c r="L192" s="11" t="d">
        <x:v>2018-06-30T00:00:00.000Z</x:v>
      </x:c>
      <x:c r="M192" s="11" t="d">
        <x:v>2018-10-01T00:00:00.000Z</x:v>
      </x:c>
      <x:c r="N192" s="11" t="d">
        <x:v>2021-09-29T00:00:00.000Z</x:v>
      </x:c>
      <x:c r="O192" s="3" t="str"/>
      <x:c r="P192" s="3" t="str">
        <x:v>2026Q3</x:v>
      </x:c>
      <x:c r="Q192" s="3" t="str">
        <x:v>02</x:v>
      </x:c>
      <x:c r="R192" s="3" t="str">
        <x:v>340</x:v>
      </x:c>
      <x:c r="S192" s="3" t="str"/>
    </x:row>
    <x:row r="193" ht="22" customHeight="1">
      <x:c r="A193" s="3" t="str">
        <x:v>TX0270014</x:v>
      </x:c>
      <x:c r="B193" s="3" t="str">
        <x:v>960009293</x:v>
      </x:c>
      <x:c r="C193" s="11" t="d">
        <x:v>2018-04-01T00:00:00.000Z</x:v>
      </x:c>
      <x:c r="D193" s="11" t="d">
        <x:v>2018-06-30T00:00:00.000Z</x:v>
      </x:c>
      <x:c r="E193" s="3" t="str">
        <x:v>Y</x:v>
      </x:c>
      <x:c r="F193" s="3" t="str">
        <x:v>MCL</x:v>
      </x:c>
      <x:c r="G193" s="3" t="str">
        <x:v>4010</x:v>
      </x:c>
      <x:c r="H193" s="12" t="n">
        <x:v>38</x:v>
      </x:c>
      <x:c r="I193" s="3" t="str">
        <x:v>PCI/L</x:v>
      </x:c>
      <x:c r="J193" s="3" t="str">
        <x:v>5 pCi/L</x:v>
      </x:c>
      <x:c r="K193" s="3" t="str">
        <x:v>Archived</x:v>
      </x:c>
      <x:c r="L193" s="11" t="d">
        <x:v>2018-06-30T00:00:00.000Z</x:v>
      </x:c>
      <x:c r="M193" s="11" t="d">
        <x:v>2018-10-01T00:00:00.000Z</x:v>
      </x:c>
      <x:c r="N193" s="11" t="d">
        <x:v>2021-09-29T00:00:00.000Z</x:v>
      </x:c>
      <x:c r="O193" s="3" t="str"/>
      <x:c r="P193" s="3" t="str">
        <x:v>2026Q3</x:v>
      </x:c>
      <x:c r="Q193" s="3" t="str">
        <x:v>02</x:v>
      </x:c>
      <x:c r="R193" s="3" t="str">
        <x:v>340</x:v>
      </x:c>
      <x:c r="S193" s="3" t="str"/>
    </x:row>
    <x:row r="194" ht="22" customHeight="1">
      <x:c r="A194" s="3" t="str">
        <x:v>TX0270014</x:v>
      </x:c>
      <x:c r="B194" s="3" t="str">
        <x:v>960009298</x:v>
      </x:c>
      <x:c r="C194" s="11" t="d">
        <x:v>2018-07-01T00:00:00.000Z</x:v>
      </x:c>
      <x:c r="D194" s="11" t="d">
        <x:v>2018-09-30T00:00:00.000Z</x:v>
      </x:c>
      <x:c r="E194" s="3" t="str">
        <x:v>Y</x:v>
      </x:c>
      <x:c r="F194" s="3" t="str">
        <x:v>MCL</x:v>
      </x:c>
      <x:c r="G194" s="3" t="str">
        <x:v>4000</x:v>
      </x:c>
      <x:c r="H194" s="12" t="n">
        <x:v>123</x:v>
      </x:c>
      <x:c r="I194" s="3" t="str">
        <x:v>PCI/L</x:v>
      </x:c>
      <x:c r="J194" s="3" t="str">
        <x:v>15 pCi/L</x:v>
      </x:c>
      <x:c r="K194" s="3" t="str">
        <x:v>Archived</x:v>
      </x:c>
      <x:c r="L194" s="11" t="d">
        <x:v>2018-09-30T00:00:00.000Z</x:v>
      </x:c>
      <x:c r="M194" s="11" t="d">
        <x:v>2018-12-28T00:00:00.000Z</x:v>
      </x:c>
      <x:c r="N194" s="11" t="d">
        <x:v>2021-12-20T00:00:00.000Z</x:v>
      </x:c>
      <x:c r="O194" s="3" t="str"/>
      <x:c r="P194" s="3" t="str">
        <x:v>2026Q3</x:v>
      </x:c>
      <x:c r="Q194" s="3" t="str">
        <x:v>02</x:v>
      </x:c>
      <x:c r="R194" s="3" t="str">
        <x:v>340</x:v>
      </x:c>
      <x:c r="S194" s="3" t="str"/>
    </x:row>
    <x:row r="195" ht="22" customHeight="1">
      <x:c r="A195" s="3" t="str">
        <x:v>TX0270014</x:v>
      </x:c>
      <x:c r="B195" s="3" t="str">
        <x:v>960009299</x:v>
      </x:c>
      <x:c r="C195" s="11" t="d">
        <x:v>2018-07-01T00:00:00.000Z</x:v>
      </x:c>
      <x:c r="D195" s="11" t="d">
        <x:v>2018-09-30T00:00:00.000Z</x:v>
      </x:c>
      <x:c r="E195" s="3" t="str">
        <x:v>Y</x:v>
      </x:c>
      <x:c r="F195" s="3" t="str">
        <x:v>MCL</x:v>
      </x:c>
      <x:c r="G195" s="3" t="str">
        <x:v>4010</x:v>
      </x:c>
      <x:c r="H195" s="12" t="n">
        <x:v>37</x:v>
      </x:c>
      <x:c r="I195" s="3" t="str">
        <x:v>PCI/L</x:v>
      </x:c>
      <x:c r="J195" s="3" t="str">
        <x:v>5 pCi/L</x:v>
      </x:c>
      <x:c r="K195" s="3" t="str">
        <x:v>Archived</x:v>
      </x:c>
      <x:c r="L195" s="11" t="d">
        <x:v>2018-09-30T00:00:00.000Z</x:v>
      </x:c>
      <x:c r="M195" s="11" t="d">
        <x:v>2018-12-28T00:00:00.000Z</x:v>
      </x:c>
      <x:c r="N195" s="11" t="d">
        <x:v>2021-12-20T00:00:00.000Z</x:v>
      </x:c>
      <x:c r="O195" s="3" t="str"/>
      <x:c r="P195" s="3" t="str">
        <x:v>2026Q3</x:v>
      </x:c>
      <x:c r="Q195" s="3" t="str">
        <x:v>02</x:v>
      </x:c>
      <x:c r="R195" s="3" t="str">
        <x:v>340</x:v>
      </x:c>
      <x:c r="S195" s="3" t="str"/>
    </x:row>
    <x:row r="196" ht="22" customHeight="1">
      <x:c r="A196" s="3" t="str">
        <x:v>TX0270014</x:v>
      </x:c>
      <x:c r="B196" s="3" t="str">
        <x:v>960009304</x:v>
      </x:c>
      <x:c r="C196" s="11" t="d">
        <x:v>2018-07-01T00:00:00.000Z</x:v>
      </x:c>
      <x:c r="D196" s="11" t="d">
        <x:v>2019-07-01T00:00:00.000Z</x:v>
      </x:c>
      <x:c r="E196" s="3" t="str">
        <x:v>N</x:v>
      </x:c>
      <x:c r="F196" s="3" t="str">
        <x:v>Other</x:v>
      </x:c>
      <x:c r="G196" s="3" t="str">
        <x:v>7000</x:v>
      </x:c>
      <x:c r="H196" s="12" t="str"/>
      <x:c r="I196" s="3" t="str"/>
      <x:c r="J196" s="3" t="str">
        <x:v> </x:v>
      </x:c>
      <x:c r="K196" s="3" t="str">
        <x:v>Resolved</x:v>
      </x:c>
      <x:c r="L196" s="11" t="d">
        <x:v>2019-07-01T00:00:00.000Z</x:v>
      </x:c>
      <x:c r="M196" s="11" t="d">
        <x:v>2019-03-29T00:00:00.000Z</x:v>
      </x:c>
      <x:c r="N196" s="11" t="d">
        <x:v>2023-01-18T00:00:00.000Z</x:v>
      </x:c>
      <x:c r="O196" s="3" t="str"/>
      <x:c r="P196" s="3" t="str">
        <x:v>2026Q3</x:v>
      </x:c>
      <x:c r="Q196" s="3" t="str">
        <x:v>71</x:v>
      </x:c>
      <x:c r="R196" s="3" t="str">
        <x:v>420</x:v>
      </x:c>
      <x:c r="S196" s="3" t="str"/>
    </x:row>
    <x:row r="197" ht="22" customHeight="1">
      <x:c r="A197" s="3" t="str">
        <x:v>TX0270014</x:v>
      </x:c>
      <x:c r="B197" s="3" t="str">
        <x:v>960009315</x:v>
      </x:c>
      <x:c r="C197" s="11" t="d">
        <x:v>2018-10-01T00:00:00.000Z</x:v>
      </x:c>
      <x:c r="D197" s="11" t="d">
        <x:v>2018-12-31T00:00:00.000Z</x:v>
      </x:c>
      <x:c r="E197" s="3" t="str">
        <x:v>Y</x:v>
      </x:c>
      <x:c r="F197" s="3" t="str">
        <x:v>MCL</x:v>
      </x:c>
      <x:c r="G197" s="3" t="str">
        <x:v>4010</x:v>
      </x:c>
      <x:c r="H197" s="12" t="n">
        <x:v>36</x:v>
      </x:c>
      <x:c r="I197" s="3" t="str">
        <x:v>PCI/L</x:v>
      </x:c>
      <x:c r="J197" s="3" t="str">
        <x:v>5 pCi/L</x:v>
      </x:c>
      <x:c r="K197" s="3" t="str">
        <x:v>Archived</x:v>
      </x:c>
      <x:c r="L197" s="11" t="d">
        <x:v>2018-12-31T00:00:00.000Z</x:v>
      </x:c>
      <x:c r="M197" s="11" t="d">
        <x:v>2019-06-21T00:00:00.000Z</x:v>
      </x:c>
      <x:c r="N197" s="11" t="d">
        <x:v>2022-06-17T00:00:00.000Z</x:v>
      </x:c>
      <x:c r="O197" s="3" t="str"/>
      <x:c r="P197" s="3" t="str">
        <x:v>2026Q3</x:v>
      </x:c>
      <x:c r="Q197" s="3" t="str">
        <x:v>02</x:v>
      </x:c>
      <x:c r="R197" s="3" t="str">
        <x:v>340</x:v>
      </x:c>
      <x:c r="S197" s="3" t="str"/>
    </x:row>
    <x:row r="198" ht="22" customHeight="1">
      <x:c r="A198" s="3" t="str">
        <x:v>TX0270014</x:v>
      </x:c>
      <x:c r="B198" s="3" t="str">
        <x:v>960009316</x:v>
      </x:c>
      <x:c r="C198" s="11" t="d">
        <x:v>2018-10-01T00:00:00.000Z</x:v>
      </x:c>
      <x:c r="D198" s="11" t="d">
        <x:v>2018-12-31T00:00:00.000Z</x:v>
      </x:c>
      <x:c r="E198" s="3" t="str">
        <x:v>Y</x:v>
      </x:c>
      <x:c r="F198" s="3" t="str">
        <x:v>MCL</x:v>
      </x:c>
      <x:c r="G198" s="3" t="str">
        <x:v>4000</x:v>
      </x:c>
      <x:c r="H198" s="12" t="n">
        <x:v>113</x:v>
      </x:c>
      <x:c r="I198" s="3" t="str">
        <x:v>PCI/L</x:v>
      </x:c>
      <x:c r="J198" s="3" t="str">
        <x:v>15 pCi/L</x:v>
      </x:c>
      <x:c r="K198" s="3" t="str">
        <x:v>Archived</x:v>
      </x:c>
      <x:c r="L198" s="11" t="d">
        <x:v>2018-12-31T00:00:00.000Z</x:v>
      </x:c>
      <x:c r="M198" s="11" t="d">
        <x:v>2019-06-21T00:00:00.000Z</x:v>
      </x:c>
      <x:c r="N198" s="11" t="d">
        <x:v>2022-06-17T00:00:00.000Z</x:v>
      </x:c>
      <x:c r="O198" s="3" t="str"/>
      <x:c r="P198" s="3" t="str">
        <x:v>2026Q3</x:v>
      </x:c>
      <x:c r="Q198" s="3" t="str">
        <x:v>02</x:v>
      </x:c>
      <x:c r="R198" s="3" t="str">
        <x:v>340</x:v>
      </x:c>
      <x:c r="S198" s="3" t="str"/>
    </x:row>
    <x:row r="199" ht="22" customHeight="1">
      <x:c r="A199" s="3" t="str">
        <x:v>TX0270014</x:v>
      </x:c>
      <x:c r="B199" s="3" t="str">
        <x:v>960009324</x:v>
      </x:c>
      <x:c r="C199" s="11" t="d">
        <x:v>2019-01-01T00:00:00.000Z</x:v>
      </x:c>
      <x:c r="D199" s="11" t="d">
        <x:v>2019-03-31T00:00:00.000Z</x:v>
      </x:c>
      <x:c r="E199" s="3" t="str">
        <x:v>Y</x:v>
      </x:c>
      <x:c r="F199" s="3" t="str">
        <x:v>MCL</x:v>
      </x:c>
      <x:c r="G199" s="3" t="str">
        <x:v>4010</x:v>
      </x:c>
      <x:c r="H199" s="12" t="n">
        <x:v>36</x:v>
      </x:c>
      <x:c r="I199" s="3" t="str">
        <x:v>PCI/L</x:v>
      </x:c>
      <x:c r="J199" s="3" t="str">
        <x:v>5 pCi/L</x:v>
      </x:c>
      <x:c r="K199" s="3" t="str">
        <x:v>Archived</x:v>
      </x:c>
      <x:c r="L199" s="11" t="d">
        <x:v>2019-03-31T00:00:00.000Z</x:v>
      </x:c>
      <x:c r="M199" s="11" t="d">
        <x:v>2019-09-23T00:00:00.000Z</x:v>
      </x:c>
      <x:c r="N199" s="11" t="d">
        <x:v>2022-09-22T00:00:00.000Z</x:v>
      </x:c>
      <x:c r="O199" s="3" t="str"/>
      <x:c r="P199" s="3" t="str">
        <x:v>2026Q3</x:v>
      </x:c>
      <x:c r="Q199" s="3" t="str">
        <x:v>02</x:v>
      </x:c>
      <x:c r="R199" s="3" t="str">
        <x:v>340</x:v>
      </x:c>
      <x:c r="S199" s="3" t="str"/>
    </x:row>
    <x:row r="200" ht="22" customHeight="1">
      <x:c r="A200" s="3" t="str">
        <x:v>TX0270014</x:v>
      </x:c>
      <x:c r="B200" s="3" t="str">
        <x:v>960009327</x:v>
      </x:c>
      <x:c r="C200" s="11" t="d">
        <x:v>2019-01-01T00:00:00.000Z</x:v>
      </x:c>
      <x:c r="D200" s="11" t="d">
        <x:v>2019-03-31T00:00:00.000Z</x:v>
      </x:c>
      <x:c r="E200" s="3" t="str">
        <x:v>Y</x:v>
      </x:c>
      <x:c r="F200" s="3" t="str">
        <x:v>MCL</x:v>
      </x:c>
      <x:c r="G200" s="3" t="str">
        <x:v>4000</x:v>
      </x:c>
      <x:c r="H200" s="12" t="n">
        <x:v>102</x:v>
      </x:c>
      <x:c r="I200" s="3" t="str">
        <x:v>PCI/L</x:v>
      </x:c>
      <x:c r="J200" s="3" t="str">
        <x:v>15 pCi/L</x:v>
      </x:c>
      <x:c r="K200" s="3" t="str">
        <x:v>Archived</x:v>
      </x:c>
      <x:c r="L200" s="11" t="d">
        <x:v>2019-03-31T00:00:00.000Z</x:v>
      </x:c>
      <x:c r="M200" s="11" t="d">
        <x:v>2019-09-23T00:00:00.000Z</x:v>
      </x:c>
      <x:c r="N200" s="11" t="d">
        <x:v>2022-09-22T00:00:00.000Z</x:v>
      </x:c>
      <x:c r="O200" s="3" t="str"/>
      <x:c r="P200" s="3" t="str">
        <x:v>2026Q3</x:v>
      </x:c>
      <x:c r="Q200" s="3" t="str">
        <x:v>02</x:v>
      </x:c>
      <x:c r="R200" s="3" t="str">
        <x:v>340</x:v>
      </x:c>
      <x:c r="S200" s="3" t="str"/>
    </x:row>
    <x:row r="201" ht="22" customHeight="1">
      <x:c r="A201" s="3" t="str">
        <x:v>TX0270014</x:v>
      </x:c>
      <x:c r="B201" s="3" t="str">
        <x:v>960009328</x:v>
      </x:c>
      <x:c r="C201" s="11" t="d">
        <x:v>2019-04-01T00:00:00.000Z</x:v>
      </x:c>
      <x:c r="D201" s="11" t="d">
        <x:v>2019-06-30T00:00:00.000Z</x:v>
      </x:c>
      <x:c r="E201" s="3" t="str">
        <x:v>Y</x:v>
      </x:c>
      <x:c r="F201" s="3" t="str">
        <x:v>MCL</x:v>
      </x:c>
      <x:c r="G201" s="3" t="str">
        <x:v>4010</x:v>
      </x:c>
      <x:c r="H201" s="12" t="n">
        <x:v>34</x:v>
      </x:c>
      <x:c r="I201" s="3" t="str">
        <x:v>PCI/L</x:v>
      </x:c>
      <x:c r="J201" s="3" t="str">
        <x:v>5 pCi/L</x:v>
      </x:c>
      <x:c r="K201" s="3" t="str">
        <x:v>Archived</x:v>
      </x:c>
      <x:c r="L201" s="11" t="d">
        <x:v>2019-06-30T00:00:00.000Z</x:v>
      </x:c>
      <x:c r="M201" s="11" t="d">
        <x:v>2019-11-19T00:00:00.000Z</x:v>
      </x:c>
      <x:c r="N201" s="11" t="d">
        <x:v>2023-01-18T00:00:00.000Z</x:v>
      </x:c>
      <x:c r="O201" s="3" t="str"/>
      <x:c r="P201" s="3" t="str">
        <x:v>2026Q3</x:v>
      </x:c>
      <x:c r="Q201" s="3" t="str">
        <x:v>02</x:v>
      </x:c>
      <x:c r="R201" s="3" t="str">
        <x:v>340</x:v>
      </x:c>
      <x:c r="S201" s="3" t="str"/>
    </x:row>
    <x:row r="202" ht="22" customHeight="1">
      <x:c r="A202" s="3" t="str">
        <x:v>TX0270014</x:v>
      </x:c>
      <x:c r="B202" s="3" t="str">
        <x:v>960009329</x:v>
      </x:c>
      <x:c r="C202" s="11" t="d">
        <x:v>2019-04-01T00:00:00.000Z</x:v>
      </x:c>
      <x:c r="D202" s="11" t="d">
        <x:v>2019-06-30T00:00:00.000Z</x:v>
      </x:c>
      <x:c r="E202" s="3" t="str">
        <x:v>Y</x:v>
      </x:c>
      <x:c r="F202" s="3" t="str">
        <x:v>MCL</x:v>
      </x:c>
      <x:c r="G202" s="3" t="str">
        <x:v>4000</x:v>
      </x:c>
      <x:c r="H202" s="12" t="n">
        <x:v>100</x:v>
      </x:c>
      <x:c r="I202" s="3" t="str">
        <x:v>PCI/L</x:v>
      </x:c>
      <x:c r="J202" s="3" t="str">
        <x:v>15 pCi/L</x:v>
      </x:c>
      <x:c r="K202" s="3" t="str">
        <x:v>Archived</x:v>
      </x:c>
      <x:c r="L202" s="11" t="d">
        <x:v>2019-06-30T00:00:00.000Z</x:v>
      </x:c>
      <x:c r="M202" s="11" t="d">
        <x:v>2019-11-19T00:00:00.000Z</x:v>
      </x:c>
      <x:c r="N202" s="11" t="d">
        <x:v>2023-01-18T00:00:00.000Z</x:v>
      </x:c>
      <x:c r="O202" s="3" t="str"/>
      <x:c r="P202" s="3" t="str">
        <x:v>2026Q3</x:v>
      </x:c>
      <x:c r="Q202" s="3" t="str">
        <x:v>02</x:v>
      </x:c>
      <x:c r="R202" s="3" t="str">
        <x:v>340</x:v>
      </x:c>
      <x:c r="S202" s="3" t="str"/>
    </x:row>
    <x:row r="203" ht="22" customHeight="1">
      <x:c r="A203" s="3" t="str">
        <x:v>TX0270014</x:v>
      </x:c>
      <x:c r="B203" s="3" t="str">
        <x:v>960009335</x:v>
      </x:c>
      <x:c r="C203" s="11" t="d">
        <x:v>2019-07-01T00:00:00.000Z</x:v>
      </x:c>
      <x:c r="D203" s="11" t="d">
        <x:v>2019-09-30T00:00:00.000Z</x:v>
      </x:c>
      <x:c r="E203" s="3" t="str">
        <x:v>Y</x:v>
      </x:c>
      <x:c r="F203" s="3" t="str">
        <x:v>MCL</x:v>
      </x:c>
      <x:c r="G203" s="3" t="str">
        <x:v>4010</x:v>
      </x:c>
      <x:c r="H203" s="12" t="n">
        <x:v>36</x:v>
      </x:c>
      <x:c r="I203" s="3" t="str">
        <x:v>PCI/L</x:v>
      </x:c>
      <x:c r="J203" s="3" t="str">
        <x:v>5 pCi/L</x:v>
      </x:c>
      <x:c r="K203" s="3" t="str">
        <x:v>Archived</x:v>
      </x:c>
      <x:c r="L203" s="11" t="d">
        <x:v>2019-09-30T00:00:00.000Z</x:v>
      </x:c>
      <x:c r="M203" s="11" t="d">
        <x:v>2019-12-23T00:00:00.000Z</x:v>
      </x:c>
      <x:c r="N203" s="11" t="d">
        <x:v>2023-01-18T00:00:00.000Z</x:v>
      </x:c>
      <x:c r="O203" s="3" t="str"/>
      <x:c r="P203" s="3" t="str">
        <x:v>2026Q3</x:v>
      </x:c>
      <x:c r="Q203" s="3" t="str">
        <x:v>02</x:v>
      </x:c>
      <x:c r="R203" s="3" t="str">
        <x:v>340</x:v>
      </x:c>
      <x:c r="S203" s="3" t="str"/>
    </x:row>
    <x:row r="204" ht="22" customHeight="1">
      <x:c r="A204" s="3" t="str">
        <x:v>TX0270014</x:v>
      </x:c>
      <x:c r="B204" s="3" t="str">
        <x:v>960009338</x:v>
      </x:c>
      <x:c r="C204" s="11" t="d">
        <x:v>2019-07-01T00:00:00.000Z</x:v>
      </x:c>
      <x:c r="D204" s="11" t="d">
        <x:v>2019-09-30T00:00:00.000Z</x:v>
      </x:c>
      <x:c r="E204" s="3" t="str">
        <x:v>Y</x:v>
      </x:c>
      <x:c r="F204" s="3" t="str">
        <x:v>MCL</x:v>
      </x:c>
      <x:c r="G204" s="3" t="str">
        <x:v>4000</x:v>
      </x:c>
      <x:c r="H204" s="12" t="n">
        <x:v>101</x:v>
      </x:c>
      <x:c r="I204" s="3" t="str">
        <x:v>PCI/L</x:v>
      </x:c>
      <x:c r="J204" s="3" t="str">
        <x:v>15 pCi/L</x:v>
      </x:c>
      <x:c r="K204" s="3" t="str">
        <x:v>Archived</x:v>
      </x:c>
      <x:c r="L204" s="11" t="d">
        <x:v>2019-09-30T00:00:00.000Z</x:v>
      </x:c>
      <x:c r="M204" s="11" t="d">
        <x:v>2020-02-27T00:00:00.000Z</x:v>
      </x:c>
      <x:c r="N204" s="11" t="d">
        <x:v>2023-03-29T00:00:00.000Z</x:v>
      </x:c>
      <x:c r="O204" s="3" t="str"/>
      <x:c r="P204" s="3" t="str">
        <x:v>2026Q3</x:v>
      </x:c>
      <x:c r="Q204" s="3" t="str">
        <x:v>02</x:v>
      </x:c>
      <x:c r="R204" s="3" t="str">
        <x:v>340</x:v>
      </x:c>
      <x:c r="S204" s="3" t="str"/>
    </x:row>
    <x:row r="205" ht="22" customHeight="1">
      <x:c r="A205" s="3" t="str">
        <x:v>TX0270014</x:v>
      </x:c>
      <x:c r="B205" s="3" t="str">
        <x:v>960009346</x:v>
      </x:c>
      <x:c r="C205" s="11" t="d">
        <x:v>2019-10-01T00:00:00.000Z</x:v>
      </x:c>
      <x:c r="D205" s="11" t="d">
        <x:v>2019-12-31T00:00:00.000Z</x:v>
      </x:c>
      <x:c r="E205" s="3" t="str">
        <x:v>Y</x:v>
      </x:c>
      <x:c r="F205" s="3" t="str">
        <x:v>MCL</x:v>
      </x:c>
      <x:c r="G205" s="3" t="str">
        <x:v>4010</x:v>
      </x:c>
      <x:c r="H205" s="12" t="n">
        <x:v>36</x:v>
      </x:c>
      <x:c r="I205" s="3" t="str">
        <x:v>PCI/L</x:v>
      </x:c>
      <x:c r="J205" s="3" t="str">
        <x:v>5 pCi/L</x:v>
      </x:c>
      <x:c r="K205" s="3" t="str">
        <x:v>Archived</x:v>
      </x:c>
      <x:c r="L205" s="11" t="d">
        <x:v>2019-12-31T00:00:00.000Z</x:v>
      </x:c>
      <x:c r="M205" s="11" t="d">
        <x:v>2020-03-25T00:00:00.000Z</x:v>
      </x:c>
      <x:c r="N205" s="11" t="d">
        <x:v>2023-03-29T00:00:00.000Z</x:v>
      </x:c>
      <x:c r="O205" s="3" t="str"/>
      <x:c r="P205" s="3" t="str">
        <x:v>2026Q3</x:v>
      </x:c>
      <x:c r="Q205" s="3" t="str">
        <x:v>02</x:v>
      </x:c>
      <x:c r="R205" s="3" t="str">
        <x:v>340</x:v>
      </x:c>
      <x:c r="S205" s="3" t="str"/>
    </x:row>
    <x:row r="206" ht="22" customHeight="1">
      <x:c r="A206" s="3" t="str">
        <x:v>TX0270014</x:v>
      </x:c>
      <x:c r="B206" s="3" t="str">
        <x:v>960009347</x:v>
      </x:c>
      <x:c r="C206" s="11" t="d">
        <x:v>2019-10-01T00:00:00.000Z</x:v>
      </x:c>
      <x:c r="D206" s="11" t="d">
        <x:v>2019-12-31T00:00:00.000Z</x:v>
      </x:c>
      <x:c r="E206" s="3" t="str">
        <x:v>Y</x:v>
      </x:c>
      <x:c r="F206" s="3" t="str">
        <x:v>MCL</x:v>
      </x:c>
      <x:c r="G206" s="3" t="str">
        <x:v>4000</x:v>
      </x:c>
      <x:c r="H206" s="12" t="n">
        <x:v>115</x:v>
      </x:c>
      <x:c r="I206" s="3" t="str">
        <x:v>PCI/L</x:v>
      </x:c>
      <x:c r="J206" s="3" t="str">
        <x:v>15 pCi/L</x:v>
      </x:c>
      <x:c r="K206" s="3" t="str">
        <x:v>Archived</x:v>
      </x:c>
      <x:c r="L206" s="11" t="d">
        <x:v>2019-12-31T00:00:00.000Z</x:v>
      </x:c>
      <x:c r="M206" s="11" t="d">
        <x:v>2020-03-25T00:00:00.000Z</x:v>
      </x:c>
      <x:c r="N206" s="11" t="d">
        <x:v>2023-03-29T00:00:00.000Z</x:v>
      </x:c>
      <x:c r="O206" s="3" t="str"/>
      <x:c r="P206" s="3" t="str">
        <x:v>2026Q3</x:v>
      </x:c>
      <x:c r="Q206" s="3" t="str">
        <x:v>02</x:v>
      </x:c>
      <x:c r="R206" s="3" t="str">
        <x:v>340</x:v>
      </x:c>
      <x:c r="S206" s="3" t="str"/>
    </x:row>
    <x:row r="207" ht="22" customHeight="1">
      <x:c r="A207" s="3" t="str">
        <x:v>TX0270014</x:v>
      </x:c>
      <x:c r="B207" s="3" t="str">
        <x:v>960009339</x:v>
      </x:c>
      <x:c r="C207" s="11" t="d">
        <x:v>2019-12-12T00:00:00.000Z</x:v>
      </x:c>
      <x:c r="D207" s="11" t="d">
        <x:v>2019-03-27T00:00:00.000Z</x:v>
      </x:c>
      <x:c r="E207" s="3" t="str">
        <x:v>N</x:v>
      </x:c>
      <x:c r="F207" s="3" t="str">
        <x:v>Other</x:v>
      </x:c>
      <x:c r="G207" s="3" t="str">
        <x:v>7500</x:v>
      </x:c>
      <x:c r="H207" s="12" t="str"/>
      <x:c r="I207" s="3" t="str"/>
      <x:c r="J207" s="3" t="str">
        <x:v> </x:v>
      </x:c>
      <x:c r="K207" s="3" t="str">
        <x:v>Resolved</x:v>
      </x:c>
      <x:c r="L207" s="11" t="d">
        <x:v>2019-03-27T00:00:00.000Z</x:v>
      </x:c>
      <x:c r="M207" s="11" t="d">
        <x:v>2020-02-27T00:00:00.000Z</x:v>
      </x:c>
      <x:c r="N207" s="11" t="d">
        <x:v>2023-03-29T00:00:00.000Z</x:v>
      </x:c>
      <x:c r="O207" s="3" t="str">
        <x:v>End precedes start</x:v>
      </x:c>
      <x:c r="P207" s="3" t="str">
        <x:v>2026Q3</x:v>
      </x:c>
      <x:c r="Q207" s="3" t="str">
        <x:v>75</x:v>
      </x:c>
      <x:c r="R207" s="3" t="str">
        <x:v>410</x:v>
      </x:c>
      <x:c r="S207" s="3" t="str"/>
    </x:row>
    <x:row r="208" ht="22" customHeight="1">
      <x:c r="A208" s="3" t="str">
        <x:v>TX0270014</x:v>
      </x:c>
      <x:c r="B208" s="3" t="str">
        <x:v>960009340</x:v>
      </x:c>
      <x:c r="C208" s="11" t="d">
        <x:v>2019-12-12T00:00:00.000Z</x:v>
      </x:c>
      <x:c r="D208" s="11" t="d">
        <x:v>2019-03-28T00:00:00.000Z</x:v>
      </x:c>
      <x:c r="E208" s="3" t="str">
        <x:v>N</x:v>
      </x:c>
      <x:c r="F208" s="3" t="str">
        <x:v>Other</x:v>
      </x:c>
      <x:c r="G208" s="3" t="str">
        <x:v>7500</x:v>
      </x:c>
      <x:c r="H208" s="12" t="str"/>
      <x:c r="I208" s="3" t="str"/>
      <x:c r="J208" s="3" t="str">
        <x:v> </x:v>
      </x:c>
      <x:c r="K208" s="3" t="str">
        <x:v>Resolved</x:v>
      </x:c>
      <x:c r="L208" s="11" t="d">
        <x:v>2019-03-28T00:00:00.000Z</x:v>
      </x:c>
      <x:c r="M208" s="11" t="d">
        <x:v>2020-02-27T00:00:00.000Z</x:v>
      </x:c>
      <x:c r="N208" s="11" t="d">
        <x:v>2023-03-29T00:00:00.000Z</x:v>
      </x:c>
      <x:c r="O208" s="3" t="str">
        <x:v>End precedes start</x:v>
      </x:c>
      <x:c r="P208" s="3" t="str">
        <x:v>2026Q3</x:v>
      </x:c>
      <x:c r="Q208" s="3" t="str">
        <x:v>75</x:v>
      </x:c>
      <x:c r="R208" s="3" t="str">
        <x:v>410</x:v>
      </x:c>
      <x:c r="S208" s="3" t="str"/>
    </x:row>
    <x:row r="209" ht="22" customHeight="1">
      <x:c r="A209" s="3" t="str">
        <x:v>TX0270014</x:v>
      </x:c>
      <x:c r="B209" s="3" t="str">
        <x:v>960009350</x:v>
      </x:c>
      <x:c r="C209" s="11" t="d">
        <x:v>2020-01-01T00:00:00.000Z</x:v>
      </x:c>
      <x:c r="D209" s="11" t="d">
        <x:v>2020-03-31T00:00:00.000Z</x:v>
      </x:c>
      <x:c r="E209" s="3" t="str">
        <x:v>Y</x:v>
      </x:c>
      <x:c r="F209" s="3" t="str">
        <x:v>MCL</x:v>
      </x:c>
      <x:c r="G209" s="3" t="str">
        <x:v>4000</x:v>
      </x:c>
      <x:c r="H209" s="12" t="n">
        <x:v>114</x:v>
      </x:c>
      <x:c r="I209" s="3" t="str">
        <x:v>PCI/L</x:v>
      </x:c>
      <x:c r="J209" s="3" t="str">
        <x:v>15 pCi/L</x:v>
      </x:c>
      <x:c r="K209" s="3" t="str">
        <x:v>Archived</x:v>
      </x:c>
      <x:c r="L209" s="11" t="d">
        <x:v>2020-03-31T00:00:00.000Z</x:v>
      </x:c>
      <x:c r="M209" s="11" t="d">
        <x:v>2020-05-19T00:00:00.000Z</x:v>
      </x:c>
      <x:c r="N209" s="11" t="d">
        <x:v>2023-06-27T00:00:00.000Z</x:v>
      </x:c>
      <x:c r="O209" s="3" t="str"/>
      <x:c r="P209" s="3" t="str">
        <x:v>2026Q3</x:v>
      </x:c>
      <x:c r="Q209" s="3" t="str">
        <x:v>02</x:v>
      </x:c>
      <x:c r="R209" s="3" t="str">
        <x:v>340</x:v>
      </x:c>
      <x:c r="S209" s="3" t="str"/>
    </x:row>
    <x:row r="210" ht="22" customHeight="1">
      <x:c r="A210" s="3" t="str">
        <x:v>TX0270014</x:v>
      </x:c>
      <x:c r="B210" s="3" t="str">
        <x:v>960009351</x:v>
      </x:c>
      <x:c r="C210" s="11" t="d">
        <x:v>2020-01-01T00:00:00.000Z</x:v>
      </x:c>
      <x:c r="D210" s="11" t="d">
        <x:v>2020-03-31T00:00:00.000Z</x:v>
      </x:c>
      <x:c r="E210" s="3" t="str">
        <x:v>Y</x:v>
      </x:c>
      <x:c r="F210" s="3" t="str">
        <x:v>MCL</x:v>
      </x:c>
      <x:c r="G210" s="3" t="str">
        <x:v>4010</x:v>
      </x:c>
      <x:c r="H210" s="12" t="n">
        <x:v>35</x:v>
      </x:c>
      <x:c r="I210" s="3" t="str">
        <x:v>PCI/L</x:v>
      </x:c>
      <x:c r="J210" s="3" t="str">
        <x:v>5 pCi/L</x:v>
      </x:c>
      <x:c r="K210" s="3" t="str">
        <x:v>Archived</x:v>
      </x:c>
      <x:c r="L210" s="11" t="d">
        <x:v>2020-03-31T00:00:00.000Z</x:v>
      </x:c>
      <x:c r="M210" s="11" t="d">
        <x:v>2020-05-19T00:00:00.000Z</x:v>
      </x:c>
      <x:c r="N210" s="11" t="d">
        <x:v>2023-06-27T00:00:00.000Z</x:v>
      </x:c>
      <x:c r="O210" s="3" t="str"/>
      <x:c r="P210" s="3" t="str">
        <x:v>2026Q3</x:v>
      </x:c>
      <x:c r="Q210" s="3" t="str">
        <x:v>02</x:v>
      </x:c>
      <x:c r="R210" s="3" t="str">
        <x:v>340</x:v>
      </x:c>
      <x:c r="S210" s="3" t="str"/>
    </x:row>
    <x:row r="211" ht="22" customHeight="1">
      <x:c r="A211" s="3" t="str">
        <x:v>TX0270014</x:v>
      </x:c>
      <x:c r="B211" s="3" t="str">
        <x:v>960009344</x:v>
      </x:c>
      <x:c r="C211" s="11" t="d">
        <x:v>2020-01-08T00:00:00.000Z</x:v>
      </x:c>
      <x:c r="D211" s="11" t="d">
        <x:v>2019-06-17T00:00:00.000Z</x:v>
      </x:c>
      <x:c r="E211" s="3" t="str">
        <x:v>N</x:v>
      </x:c>
      <x:c r="F211" s="3" t="str">
        <x:v>Other</x:v>
      </x:c>
      <x:c r="G211" s="3" t="str">
        <x:v>7500</x:v>
      </x:c>
      <x:c r="H211" s="12" t="str"/>
      <x:c r="I211" s="3" t="str"/>
      <x:c r="J211" s="3" t="str">
        <x:v> </x:v>
      </x:c>
      <x:c r="K211" s="3" t="str">
        <x:v>Resolved</x:v>
      </x:c>
      <x:c r="L211" s="11" t="d">
        <x:v>2019-06-17T00:00:00.000Z</x:v>
      </x:c>
      <x:c r="M211" s="11" t="d">
        <x:v>2020-05-19T00:00:00.000Z</x:v>
      </x:c>
      <x:c r="N211" s="11" t="d">
        <x:v>2023-03-29T00:00:00.000Z</x:v>
      </x:c>
      <x:c r="O211" s="3" t="str">
        <x:v>End precedes start</x:v>
      </x:c>
      <x:c r="P211" s="3" t="str">
        <x:v>2026Q3</x:v>
      </x:c>
      <x:c r="Q211" s="3" t="str">
        <x:v>75</x:v>
      </x:c>
      <x:c r="R211" s="3" t="str">
        <x:v>410</x:v>
      </x:c>
      <x:c r="S211" s="3" t="str"/>
    </x:row>
    <x:row r="212" ht="22" customHeight="1">
      <x:c r="A212" s="3" t="str">
        <x:v>TX0270014</x:v>
      </x:c>
      <x:c r="B212" s="3" t="str">
        <x:v>960009345</x:v>
      </x:c>
      <x:c r="C212" s="11" t="d">
        <x:v>2020-01-08T00:00:00.000Z</x:v>
      </x:c>
      <x:c r="D212" s="11" t="d">
        <x:v>2019-06-17T00:00:00.000Z</x:v>
      </x:c>
      <x:c r="E212" s="3" t="str">
        <x:v>N</x:v>
      </x:c>
      <x:c r="F212" s="3" t="str">
        <x:v>Other</x:v>
      </x:c>
      <x:c r="G212" s="3" t="str">
        <x:v>7500</x:v>
      </x:c>
      <x:c r="H212" s="12" t="str"/>
      <x:c r="I212" s="3" t="str"/>
      <x:c r="J212" s="3" t="str">
        <x:v> </x:v>
      </x:c>
      <x:c r="K212" s="3" t="str">
        <x:v>Resolved</x:v>
      </x:c>
      <x:c r="L212" s="11" t="d">
        <x:v>2019-06-17T00:00:00.000Z</x:v>
      </x:c>
      <x:c r="M212" s="11" t="d">
        <x:v>2020-05-19T00:00:00.000Z</x:v>
      </x:c>
      <x:c r="N212" s="11" t="d">
        <x:v>2023-03-29T00:00:00.000Z</x:v>
      </x:c>
      <x:c r="O212" s="3" t="str">
        <x:v>End precedes start</x:v>
      </x:c>
      <x:c r="P212" s="3" t="str">
        <x:v>2026Q3</x:v>
      </x:c>
      <x:c r="Q212" s="3" t="str">
        <x:v>75</x:v>
      </x:c>
      <x:c r="R212" s="3" t="str">
        <x:v>410</x:v>
      </x:c>
      <x:c r="S212" s="3" t="str"/>
    </x:row>
    <x:row r="213" ht="22" customHeight="1">
      <x:c r="A213" s="3" t="str">
        <x:v>TX0270014</x:v>
      </x:c>
      <x:c r="B213" s="3" t="str">
        <x:v>960009352</x:v>
      </x:c>
      <x:c r="C213" s="11" t="d">
        <x:v>2020-03-17T00:00:00.000Z</x:v>
      </x:c>
      <x:c r="D213" s="11" t="d">
        <x:v>2019-10-14T00:00:00.000Z</x:v>
      </x:c>
      <x:c r="E213" s="3" t="str">
        <x:v>N</x:v>
      </x:c>
      <x:c r="F213" s="3" t="str">
        <x:v>Other</x:v>
      </x:c>
      <x:c r="G213" s="3" t="str">
        <x:v>7500</x:v>
      </x:c>
      <x:c r="H213" s="12" t="str"/>
      <x:c r="I213" s="3" t="str"/>
      <x:c r="J213" s="3" t="str">
        <x:v> </x:v>
      </x:c>
      <x:c r="K213" s="3" t="str">
        <x:v>Resolved</x:v>
      </x:c>
      <x:c r="L213" s="11" t="d">
        <x:v>2019-10-14T00:00:00.000Z</x:v>
      </x:c>
      <x:c r="M213" s="11" t="d">
        <x:v>2020-05-19T00:00:00.000Z</x:v>
      </x:c>
      <x:c r="N213" s="11" t="d">
        <x:v>2023-06-27T00:00:00.000Z</x:v>
      </x:c>
      <x:c r="O213" s="3" t="str">
        <x:v>End precedes start</x:v>
      </x:c>
      <x:c r="P213" s="3" t="str">
        <x:v>2026Q3</x:v>
      </x:c>
      <x:c r="Q213" s="3" t="str">
        <x:v>75</x:v>
      </x:c>
      <x:c r="R213" s="3" t="str">
        <x:v>410</x:v>
      </x:c>
      <x:c r="S213" s="3" t="str"/>
    </x:row>
    <x:row r="214" ht="22" customHeight="1">
      <x:c r="A214" s="3" t="str">
        <x:v>TX0270014</x:v>
      </x:c>
      <x:c r="B214" s="3" t="str">
        <x:v>960009357</x:v>
      </x:c>
      <x:c r="C214" s="11" t="d">
        <x:v>2020-04-01T00:00:00.000Z</x:v>
      </x:c>
      <x:c r="D214" s="11" t="d">
        <x:v>2020-06-30T00:00:00.000Z</x:v>
      </x:c>
      <x:c r="E214" s="3" t="str">
        <x:v>Y</x:v>
      </x:c>
      <x:c r="F214" s="3" t="str">
        <x:v>MCL</x:v>
      </x:c>
      <x:c r="G214" s="3" t="str">
        <x:v>4010</x:v>
      </x:c>
      <x:c r="H214" s="12" t="n">
        <x:v>35</x:v>
      </x:c>
      <x:c r="I214" s="3" t="str">
        <x:v>PCI/L</x:v>
      </x:c>
      <x:c r="J214" s="3" t="str">
        <x:v>5 pCi/L</x:v>
      </x:c>
      <x:c r="K214" s="3" t="str">
        <x:v>Archived</x:v>
      </x:c>
      <x:c r="L214" s="11" t="d">
        <x:v>2020-06-30T00:00:00.000Z</x:v>
      </x:c>
      <x:c r="M214" s="11" t="d">
        <x:v>2020-08-19T00:00:00.000Z</x:v>
      </x:c>
      <x:c r="N214" s="11" t="d">
        <x:v>2023-08-14T00:00:00.000Z</x:v>
      </x:c>
      <x:c r="O214" s="3" t="str"/>
      <x:c r="P214" s="3" t="str">
        <x:v>2026Q3</x:v>
      </x:c>
      <x:c r="Q214" s="3" t="str">
        <x:v>02</x:v>
      </x:c>
      <x:c r="R214" s="3" t="str">
        <x:v>340</x:v>
      </x:c>
      <x:c r="S214" s="3" t="str"/>
    </x:row>
    <x:row r="215" ht="22" customHeight="1">
      <x:c r="A215" s="3" t="str">
        <x:v>TX0270014</x:v>
      </x:c>
      <x:c r="B215" s="3" t="str">
        <x:v>960009358</x:v>
      </x:c>
      <x:c r="C215" s="11" t="d">
        <x:v>2020-04-01T00:00:00.000Z</x:v>
      </x:c>
      <x:c r="D215" s="11" t="d">
        <x:v>2020-06-30T00:00:00.000Z</x:v>
      </x:c>
      <x:c r="E215" s="3" t="str">
        <x:v>Y</x:v>
      </x:c>
      <x:c r="F215" s="3" t="str">
        <x:v>MCL</x:v>
      </x:c>
      <x:c r="G215" s="3" t="str">
        <x:v>4000</x:v>
      </x:c>
      <x:c r="H215" s="12" t="n">
        <x:v>107</x:v>
      </x:c>
      <x:c r="I215" s="3" t="str">
        <x:v>PCI/L</x:v>
      </x:c>
      <x:c r="J215" s="3" t="str">
        <x:v>15 pCi/L</x:v>
      </x:c>
      <x:c r="K215" s="3" t="str">
        <x:v>Archived</x:v>
      </x:c>
      <x:c r="L215" s="11" t="d">
        <x:v>2020-06-30T00:00:00.000Z</x:v>
      </x:c>
      <x:c r="M215" s="11" t="d">
        <x:v>2020-08-19T00:00:00.000Z</x:v>
      </x:c>
      <x:c r="N215" s="11" t="d">
        <x:v>2023-08-14T00:00:00.000Z</x:v>
      </x:c>
      <x:c r="O215" s="3" t="str"/>
      <x:c r="P215" s="3" t="str">
        <x:v>2026Q3</x:v>
      </x:c>
      <x:c r="Q215" s="3" t="str">
        <x:v>02</x:v>
      </x:c>
      <x:c r="R215" s="3" t="str">
        <x:v>340</x:v>
      </x:c>
      <x:c r="S215" s="3" t="str"/>
    </x:row>
    <x:row r="216" ht="22" customHeight="1">
      <x:c r="A216" s="3" t="str">
        <x:v>TX0270014</x:v>
      </x:c>
      <x:c r="B216" s="3" t="str">
        <x:v>960009354</x:v>
      </x:c>
      <x:c r="C216" s="11" t="d">
        <x:v>2020-04-16T00:00:00.000Z</x:v>
      </x:c>
      <x:c r="D216" s="11" t="d">
        <x:v>2020-02-07T00:00:00.000Z</x:v>
      </x:c>
      <x:c r="E216" s="3" t="str">
        <x:v>N</x:v>
      </x:c>
      <x:c r="F216" s="3" t="str">
        <x:v>Other</x:v>
      </x:c>
      <x:c r="G216" s="3" t="str">
        <x:v>7500</x:v>
      </x:c>
      <x:c r="H216" s="12" t="str"/>
      <x:c r="I216" s="3" t="str"/>
      <x:c r="J216" s="3" t="str">
        <x:v> </x:v>
      </x:c>
      <x:c r="K216" s="3" t="str">
        <x:v>Resolved</x:v>
      </x:c>
      <x:c r="L216" s="11" t="d">
        <x:v>2020-02-07T00:00:00.000Z</x:v>
      </x:c>
      <x:c r="M216" s="11" t="d">
        <x:v>2020-08-19T00:00:00.000Z</x:v>
      </x:c>
      <x:c r="N216" s="11" t="d">
        <x:v>2023-06-27T00:00:00.000Z</x:v>
      </x:c>
      <x:c r="O216" s="3" t="str">
        <x:v>End precedes start</x:v>
      </x:c>
      <x:c r="P216" s="3" t="str">
        <x:v>2026Q3</x:v>
      </x:c>
      <x:c r="Q216" s="3" t="str">
        <x:v>75</x:v>
      </x:c>
      <x:c r="R216" s="3" t="str">
        <x:v>410</x:v>
      </x:c>
      <x:c r="S216" s="3" t="str"/>
    </x:row>
    <x:row r="217" ht="22" customHeight="1">
      <x:c r="A217" s="3" t="str">
        <x:v>TX0270014</x:v>
      </x:c>
      <x:c r="B217" s="3" t="str">
        <x:v>960009359</x:v>
      </x:c>
      <x:c r="C217" s="11" t="d">
        <x:v>2020-07-01T00:00:00.000Z</x:v>
      </x:c>
      <x:c r="D217" s="11" t="d">
        <x:v>2020-09-30T00:00:00.000Z</x:v>
      </x:c>
      <x:c r="E217" s="3" t="str">
        <x:v>Y</x:v>
      </x:c>
      <x:c r="F217" s="3" t="str">
        <x:v>MCL</x:v>
      </x:c>
      <x:c r="G217" s="3" t="str">
        <x:v>4010</x:v>
      </x:c>
      <x:c r="H217" s="12" t="n">
        <x:v>35</x:v>
      </x:c>
      <x:c r="I217" s="3" t="str">
        <x:v>PCI/L</x:v>
      </x:c>
      <x:c r="J217" s="3" t="str">
        <x:v>5 pCi/L</x:v>
      </x:c>
      <x:c r="K217" s="3" t="str">
        <x:v>Archived</x:v>
      </x:c>
      <x:c r="L217" s="11" t="d">
        <x:v>2020-09-30T00:00:00.000Z</x:v>
      </x:c>
      <x:c r="M217" s="11" t="d">
        <x:v>2020-11-18T00:00:00.000Z</x:v>
      </x:c>
      <x:c r="N217" s="11" t="d">
        <x:v>2023-12-21T00:00:00.000Z</x:v>
      </x:c>
      <x:c r="O217" s="3" t="str"/>
      <x:c r="P217" s="3" t="str">
        <x:v>2026Q3</x:v>
      </x:c>
      <x:c r="Q217" s="3" t="str">
        <x:v>02</x:v>
      </x:c>
      <x:c r="R217" s="3" t="str">
        <x:v>340</x:v>
      </x:c>
      <x:c r="S217" s="3" t="str"/>
    </x:row>
    <x:row r="218" ht="22" customHeight="1">
      <x:c r="A218" s="3" t="str">
        <x:v>TX0270014</x:v>
      </x:c>
      <x:c r="B218" s="3" t="str">
        <x:v>960009360</x:v>
      </x:c>
      <x:c r="C218" s="11" t="d">
        <x:v>2020-07-01T00:00:00.000Z</x:v>
      </x:c>
      <x:c r="D218" s="11" t="d">
        <x:v>2020-09-30T00:00:00.000Z</x:v>
      </x:c>
      <x:c r="E218" s="3" t="str">
        <x:v>Y</x:v>
      </x:c>
      <x:c r="F218" s="3" t="str">
        <x:v>MCL</x:v>
      </x:c>
      <x:c r="G218" s="3" t="str">
        <x:v>4000</x:v>
      </x:c>
      <x:c r="H218" s="12" t="n">
        <x:v>99</x:v>
      </x:c>
      <x:c r="I218" s="3" t="str">
        <x:v>PCI/L</x:v>
      </x:c>
      <x:c r="J218" s="3" t="str">
        <x:v>15 pCi/L</x:v>
      </x:c>
      <x:c r="K218" s="3" t="str">
        <x:v>Archived</x:v>
      </x:c>
      <x:c r="L218" s="11" t="d">
        <x:v>2020-09-30T00:00:00.000Z</x:v>
      </x:c>
      <x:c r="M218" s="11" t="d">
        <x:v>2020-11-18T00:00:00.000Z</x:v>
      </x:c>
      <x:c r="N218" s="11" t="d">
        <x:v>2023-12-21T00:00:00.000Z</x:v>
      </x:c>
      <x:c r="O218" s="3" t="str"/>
      <x:c r="P218" s="3" t="str">
        <x:v>2026Q3</x:v>
      </x:c>
      <x:c r="Q218" s="3" t="str">
        <x:v>02</x:v>
      </x:c>
      <x:c r="R218" s="3" t="str">
        <x:v>340</x:v>
      </x:c>
      <x:c r="S218" s="3" t="str"/>
    </x:row>
    <x:row r="219" ht="22" customHeight="1">
      <x:c r="A219" s="3" t="str">
        <x:v>TX0270014</x:v>
      </x:c>
      <x:c r="B219" s="3" t="str">
        <x:v>960009362</x:v>
      </x:c>
      <x:c r="C219" s="11" t="d">
        <x:v>2020-10-01T00:00:00.000Z</x:v>
      </x:c>
      <x:c r="D219" s="11" t="d">
        <x:v>2020-12-31T00:00:00.000Z</x:v>
      </x:c>
      <x:c r="E219" s="3" t="str">
        <x:v>Y</x:v>
      </x:c>
      <x:c r="F219" s="3" t="str">
        <x:v>MCL</x:v>
      </x:c>
      <x:c r="G219" s="3" t="str">
        <x:v>4010</x:v>
      </x:c>
      <x:c r="H219" s="12" t="n">
        <x:v>36</x:v>
      </x:c>
      <x:c r="I219" s="3" t="str">
        <x:v>PCI/L</x:v>
      </x:c>
      <x:c r="J219" s="3" t="str">
        <x:v>5 pCi/L</x:v>
      </x:c>
      <x:c r="K219" s="3" t="str">
        <x:v>Archived</x:v>
      </x:c>
      <x:c r="L219" s="11" t="d">
        <x:v>2020-12-31T00:00:00.000Z</x:v>
      </x:c>
      <x:c r="M219" s="11" t="d">
        <x:v>2021-02-22T00:00:00.000Z</x:v>
      </x:c>
      <x:c r="N219" s="11" t="d">
        <x:v>2024-03-28T00:00:00.000Z</x:v>
      </x:c>
      <x:c r="O219" s="3" t="str"/>
      <x:c r="P219" s="3" t="str">
        <x:v>2026Q3</x:v>
      </x:c>
      <x:c r="Q219" s="3" t="str">
        <x:v>02</x:v>
      </x:c>
      <x:c r="R219" s="3" t="str">
        <x:v>340</x:v>
      </x:c>
      <x:c r="S219" s="3" t="str"/>
    </x:row>
    <x:row r="220" ht="22" customHeight="1">
      <x:c r="A220" s="3" t="str">
        <x:v>TX0270014</x:v>
      </x:c>
      <x:c r="B220" s="3" t="str">
        <x:v>960009363</x:v>
      </x:c>
      <x:c r="C220" s="11" t="d">
        <x:v>2020-10-01T00:00:00.000Z</x:v>
      </x:c>
      <x:c r="D220" s="11" t="d">
        <x:v>2020-12-31T00:00:00.000Z</x:v>
      </x:c>
      <x:c r="E220" s="3" t="str">
        <x:v>Y</x:v>
      </x:c>
      <x:c r="F220" s="3" t="str">
        <x:v>MCL</x:v>
      </x:c>
      <x:c r="G220" s="3" t="str">
        <x:v>4000</x:v>
      </x:c>
      <x:c r="H220" s="12" t="n">
        <x:v>88</x:v>
      </x:c>
      <x:c r="I220" s="3" t="str">
        <x:v>PCI/L</x:v>
      </x:c>
      <x:c r="J220" s="3" t="str">
        <x:v>15 pCi/L</x:v>
      </x:c>
      <x:c r="K220" s="3" t="str">
        <x:v>Archived</x:v>
      </x:c>
      <x:c r="L220" s="11" t="d">
        <x:v>2020-12-31T00:00:00.000Z</x:v>
      </x:c>
      <x:c r="M220" s="11" t="d">
        <x:v>2021-02-22T00:00:00.000Z</x:v>
      </x:c>
      <x:c r="N220" s="11" t="d">
        <x:v>2024-03-28T00:00:00.000Z</x:v>
      </x:c>
      <x:c r="O220" s="3" t="str"/>
      <x:c r="P220" s="3" t="str">
        <x:v>2026Q3</x:v>
      </x:c>
      <x:c r="Q220" s="3" t="str">
        <x:v>02</x:v>
      </x:c>
      <x:c r="R220" s="3" t="str">
        <x:v>340</x:v>
      </x:c>
      <x:c r="S220" s="3" t="str"/>
    </x:row>
    <x:row r="221" ht="22" customHeight="1">
      <x:c r="A221" s="3" t="str">
        <x:v>TX0270014</x:v>
      </x:c>
      <x:c r="B221" s="3" t="str">
        <x:v>960009368</x:v>
      </x:c>
      <x:c r="C221" s="11" t="d">
        <x:v>2021-01-01T00:00:00.000Z</x:v>
      </x:c>
      <x:c r="D221" s="11" t="d">
        <x:v>2021-03-31T00:00:00.000Z</x:v>
      </x:c>
      <x:c r="E221" s="3" t="str">
        <x:v>Y</x:v>
      </x:c>
      <x:c r="F221" s="3" t="str">
        <x:v>MCL</x:v>
      </x:c>
      <x:c r="G221" s="3" t="str">
        <x:v>4010</x:v>
      </x:c>
      <x:c r="H221" s="12" t="n">
        <x:v>36</x:v>
      </x:c>
      <x:c r="I221" s="3" t="str">
        <x:v>PCI/L</x:v>
      </x:c>
      <x:c r="J221" s="3" t="str">
        <x:v>5 pCi/L</x:v>
      </x:c>
      <x:c r="K221" s="3" t="str">
        <x:v>Archived</x:v>
      </x:c>
      <x:c r="L221" s="11" t="d">
        <x:v>2021-03-31T00:00:00.000Z</x:v>
      </x:c>
      <x:c r="M221" s="11" t="d">
        <x:v>2021-05-17T00:00:00.000Z</x:v>
      </x:c>
      <x:c r="N221" s="11" t="d">
        <x:v>2024-07-23T00:00:00.000Z</x:v>
      </x:c>
      <x:c r="O221" s="3" t="str"/>
      <x:c r="P221" s="3" t="str">
        <x:v>2026Q3</x:v>
      </x:c>
      <x:c r="Q221" s="3" t="str">
        <x:v>02</x:v>
      </x:c>
      <x:c r="R221" s="3" t="str">
        <x:v>340</x:v>
      </x:c>
      <x:c r="S221" s="3" t="str"/>
    </x:row>
    <x:row r="222" ht="22" customHeight="1">
      <x:c r="A222" s="3" t="str">
        <x:v>TX0270014</x:v>
      </x:c>
      <x:c r="B222" s="3" t="str">
        <x:v>960009369</x:v>
      </x:c>
      <x:c r="C222" s="11" t="d">
        <x:v>2021-01-01T00:00:00.000Z</x:v>
      </x:c>
      <x:c r="D222" s="11" t="d">
        <x:v>2021-03-31T00:00:00.000Z</x:v>
      </x:c>
      <x:c r="E222" s="3" t="str">
        <x:v>Y</x:v>
      </x:c>
      <x:c r="F222" s="3" t="str">
        <x:v>MCL</x:v>
      </x:c>
      <x:c r="G222" s="3" t="str">
        <x:v>4000</x:v>
      </x:c>
      <x:c r="H222" s="12" t="n">
        <x:v>88</x:v>
      </x:c>
      <x:c r="I222" s="3" t="str">
        <x:v>PCI/L</x:v>
      </x:c>
      <x:c r="J222" s="3" t="str">
        <x:v>15 pCi/L</x:v>
      </x:c>
      <x:c r="K222" s="3" t="str">
        <x:v>Archived</x:v>
      </x:c>
      <x:c r="L222" s="11" t="d">
        <x:v>2021-03-31T00:00:00.000Z</x:v>
      </x:c>
      <x:c r="M222" s="11" t="d">
        <x:v>2021-05-17T00:00:00.000Z</x:v>
      </x:c>
      <x:c r="N222" s="11" t="d">
        <x:v>2024-07-23T00:00:00.000Z</x:v>
      </x:c>
      <x:c r="O222" s="3" t="str"/>
      <x:c r="P222" s="3" t="str">
        <x:v>2026Q3</x:v>
      </x:c>
      <x:c r="Q222" s="3" t="str">
        <x:v>02</x:v>
      </x:c>
      <x:c r="R222" s="3" t="str">
        <x:v>340</x:v>
      </x:c>
      <x:c r="S222" s="3" t="str"/>
    </x:row>
    <x:row r="223" ht="22" customHeight="1">
      <x:c r="A223" s="3" t="str">
        <x:v>TX0270014</x:v>
      </x:c>
      <x:c r="B223" s="3" t="str">
        <x:v>960009374</x:v>
      </x:c>
      <x:c r="C223" s="11" t="d">
        <x:v>2021-04-01T00:00:00.000Z</x:v>
      </x:c>
      <x:c r="D223" s="11" t="d">
        <x:v>2021-06-30T00:00:00.000Z</x:v>
      </x:c>
      <x:c r="E223" s="3" t="str">
        <x:v>Y</x:v>
      </x:c>
      <x:c r="F223" s="3" t="str">
        <x:v>MCL</x:v>
      </x:c>
      <x:c r="G223" s="3" t="str">
        <x:v>4010</x:v>
      </x:c>
      <x:c r="H223" s="12" t="n">
        <x:v>36</x:v>
      </x:c>
      <x:c r="I223" s="3" t="str">
        <x:v>PCI/L</x:v>
      </x:c>
      <x:c r="J223" s="3" t="str">
        <x:v>5 pCi/L</x:v>
      </x:c>
      <x:c r="K223" s="3" t="str">
        <x:v>Archived</x:v>
      </x:c>
      <x:c r="L223" s="11" t="d">
        <x:v>2021-06-30T00:00:00.000Z</x:v>
      </x:c>
      <x:c r="M223" s="11" t="d">
        <x:v>2021-09-29T00:00:00.000Z</x:v>
      </x:c>
      <x:c r="N223" s="11" t="d">
        <x:v>2024-09-30T00:00:00.000Z</x:v>
      </x:c>
      <x:c r="O223" s="3" t="str"/>
      <x:c r="P223" s="3" t="str">
        <x:v>2026Q3</x:v>
      </x:c>
      <x:c r="Q223" s="3" t="str">
        <x:v>02</x:v>
      </x:c>
      <x:c r="R223" s="3" t="str">
        <x:v>340</x:v>
      </x:c>
      <x:c r="S223" s="3" t="str"/>
    </x:row>
    <x:row r="224" ht="22" customHeight="1">
      <x:c r="A224" s="3" t="str">
        <x:v>TX0270014</x:v>
      </x:c>
      <x:c r="B224" s="3" t="str">
        <x:v>960009375</x:v>
      </x:c>
      <x:c r="C224" s="11" t="d">
        <x:v>2021-04-01T00:00:00.000Z</x:v>
      </x:c>
      <x:c r="D224" s="11" t="d">
        <x:v>2021-06-30T00:00:00.000Z</x:v>
      </x:c>
      <x:c r="E224" s="3" t="str">
        <x:v>Y</x:v>
      </x:c>
      <x:c r="F224" s="3" t="str">
        <x:v>MCL</x:v>
      </x:c>
      <x:c r="G224" s="3" t="str">
        <x:v>4000</x:v>
      </x:c>
      <x:c r="H224" s="12" t="n">
        <x:v>87</x:v>
      </x:c>
      <x:c r="I224" s="3" t="str">
        <x:v>PCI/L</x:v>
      </x:c>
      <x:c r="J224" s="3" t="str">
        <x:v>15 pCi/L</x:v>
      </x:c>
      <x:c r="K224" s="3" t="str">
        <x:v>Archived</x:v>
      </x:c>
      <x:c r="L224" s="11" t="d">
        <x:v>2021-06-30T00:00:00.000Z</x:v>
      </x:c>
      <x:c r="M224" s="11" t="d">
        <x:v>2021-09-29T00:00:00.000Z</x:v>
      </x:c>
      <x:c r="N224" s="11" t="d">
        <x:v>2024-09-30T00:00:00.000Z</x:v>
      </x:c>
      <x:c r="O224" s="3" t="str"/>
      <x:c r="P224" s="3" t="str">
        <x:v>2026Q3</x:v>
      </x:c>
      <x:c r="Q224" s="3" t="str">
        <x:v>02</x:v>
      </x:c>
      <x:c r="R224" s="3" t="str">
        <x:v>340</x:v>
      </x:c>
      <x:c r="S224" s="3" t="str"/>
    </x:row>
    <x:row r="225" ht="22" customHeight="1">
      <x:c r="A225" s="3" t="str">
        <x:v>TX0270014</x:v>
      </x:c>
      <x:c r="B225" s="3" t="str">
        <x:v>960009376</x:v>
      </x:c>
      <x:c r="C225" s="11" t="d">
        <x:v>2021-07-01T00:00:00.000Z</x:v>
      </x:c>
      <x:c r="D225" s="11" t="d">
        <x:v>2021-09-30T00:00:00.000Z</x:v>
      </x:c>
      <x:c r="E225" s="3" t="str">
        <x:v>Y</x:v>
      </x:c>
      <x:c r="F225" s="3" t="str">
        <x:v>MCL</x:v>
      </x:c>
      <x:c r="G225" s="3" t="str">
        <x:v>4010</x:v>
      </x:c>
      <x:c r="H225" s="12" t="n">
        <x:v>34</x:v>
      </x:c>
      <x:c r="I225" s="3" t="str">
        <x:v>PCI/L</x:v>
      </x:c>
      <x:c r="J225" s="3" t="str">
        <x:v>5 pCi/L</x:v>
      </x:c>
      <x:c r="K225" s="3" t="str">
        <x:v>Archived</x:v>
      </x:c>
      <x:c r="L225" s="11" t="d">
        <x:v>2021-09-30T00:00:00.000Z</x:v>
      </x:c>
      <x:c r="M225" s="11" t="d">
        <x:v>2021-11-16T00:00:00.000Z</x:v>
      </x:c>
      <x:c r="N225" s="11" t="d">
        <x:v>2024-12-30T00:00:00.000Z</x:v>
      </x:c>
      <x:c r="O225" s="3" t="str"/>
      <x:c r="P225" s="3" t="str">
        <x:v>2026Q3</x:v>
      </x:c>
      <x:c r="Q225" s="3" t="str">
        <x:v>02</x:v>
      </x:c>
      <x:c r="R225" s="3" t="str">
        <x:v>340</x:v>
      </x:c>
      <x:c r="S225" s="3" t="str"/>
    </x:row>
    <x:row r="226" ht="22" customHeight="1">
      <x:c r="A226" s="3" t="str">
        <x:v>TX0270014</x:v>
      </x:c>
      <x:c r="B226" s="3" t="str">
        <x:v>960009377</x:v>
      </x:c>
      <x:c r="C226" s="11" t="d">
        <x:v>2021-07-01T00:00:00.000Z</x:v>
      </x:c>
      <x:c r="D226" s="11" t="d">
        <x:v>2021-09-30T00:00:00.000Z</x:v>
      </x:c>
      <x:c r="E226" s="3" t="str">
        <x:v>Y</x:v>
      </x:c>
      <x:c r="F226" s="3" t="str">
        <x:v>MCL</x:v>
      </x:c>
      <x:c r="G226" s="3" t="str">
        <x:v>4000</x:v>
      </x:c>
      <x:c r="H226" s="12" t="n">
        <x:v>91</x:v>
      </x:c>
      <x:c r="I226" s="3" t="str">
        <x:v>PCI/L</x:v>
      </x:c>
      <x:c r="J226" s="3" t="str">
        <x:v>15 pCi/L</x:v>
      </x:c>
      <x:c r="K226" s="3" t="str">
        <x:v>Archived</x:v>
      </x:c>
      <x:c r="L226" s="11" t="d">
        <x:v>2021-09-30T00:00:00.000Z</x:v>
      </x:c>
      <x:c r="M226" s="11" t="d">
        <x:v>2021-11-16T00:00:00.000Z</x:v>
      </x:c>
      <x:c r="N226" s="11" t="d">
        <x:v>2024-12-30T00:00:00.000Z</x:v>
      </x:c>
      <x:c r="O226" s="3" t="str"/>
      <x:c r="P226" s="3" t="str">
        <x:v>2026Q3</x:v>
      </x:c>
      <x:c r="Q226" s="3" t="str">
        <x:v>02</x:v>
      </x:c>
      <x:c r="R226" s="3" t="str">
        <x:v>340</x:v>
      </x:c>
      <x:c r="S226" s="3" t="str"/>
    </x:row>
    <x:row r="227" ht="22" customHeight="1">
      <x:c r="A227" s="3" t="str">
        <x:v>TX0270014</x:v>
      </x:c>
      <x:c r="B227" s="3" t="str">
        <x:v>960009380</x:v>
      </x:c>
      <x:c r="C227" s="11" t="d">
        <x:v>2021-10-01T00:00:00.000Z</x:v>
      </x:c>
      <x:c r="D227" s="11" t="d">
        <x:v>2021-12-31T00:00:00.000Z</x:v>
      </x:c>
      <x:c r="E227" s="3" t="str">
        <x:v>Y</x:v>
      </x:c>
      <x:c r="F227" s="3" t="str">
        <x:v>MCL</x:v>
      </x:c>
      <x:c r="G227" s="3" t="str">
        <x:v>4010</x:v>
      </x:c>
      <x:c r="H227" s="12" t="n">
        <x:v>35</x:v>
      </x:c>
      <x:c r="I227" s="3" t="str">
        <x:v>PCI/L</x:v>
      </x:c>
      <x:c r="J227" s="3" t="str">
        <x:v>5 pCi/L</x:v>
      </x:c>
      <x:c r="K227" s="3" t="str">
        <x:v>Archived</x:v>
      </x:c>
      <x:c r="L227" s="11" t="d">
        <x:v>2021-12-31T00:00:00.000Z</x:v>
      </x:c>
      <x:c r="M227" s="11" t="d">
        <x:v>2022-03-31T00:00:00.000Z</x:v>
      </x:c>
      <x:c r="N227" s="11" t="d">
        <x:v>2025-03-26T00:00:00.000Z</x:v>
      </x:c>
      <x:c r="O227" s="3" t="str"/>
      <x:c r="P227" s="3" t="str">
        <x:v>2026Q3</x:v>
      </x:c>
      <x:c r="Q227" s="3" t="str">
        <x:v>02</x:v>
      </x:c>
      <x:c r="R227" s="3" t="str">
        <x:v>340</x:v>
      </x:c>
      <x:c r="S227" s="3" t="str"/>
    </x:row>
    <x:row r="228" ht="22" customHeight="1">
      <x:c r="A228" s="3" t="str">
        <x:v>TX0270014</x:v>
      </x:c>
      <x:c r="B228" s="3" t="str">
        <x:v>960009381</x:v>
      </x:c>
      <x:c r="C228" s="11" t="d">
        <x:v>2021-10-01T00:00:00.000Z</x:v>
      </x:c>
      <x:c r="D228" s="11" t="d">
        <x:v>2021-12-31T00:00:00.000Z</x:v>
      </x:c>
      <x:c r="E228" s="3" t="str">
        <x:v>Y</x:v>
      </x:c>
      <x:c r="F228" s="3" t="str">
        <x:v>MCL</x:v>
      </x:c>
      <x:c r="G228" s="3" t="str">
        <x:v>4000</x:v>
      </x:c>
      <x:c r="H228" s="12" t="n">
        <x:v>95</x:v>
      </x:c>
      <x:c r="I228" s="3" t="str">
        <x:v>PCI/L</x:v>
      </x:c>
      <x:c r="J228" s="3" t="str">
        <x:v>15 pCi/L</x:v>
      </x:c>
      <x:c r="K228" s="3" t="str">
        <x:v>Archived</x:v>
      </x:c>
      <x:c r="L228" s="11" t="d">
        <x:v>2021-12-31T00:00:00.000Z</x:v>
      </x:c>
      <x:c r="M228" s="11" t="d">
        <x:v>2022-03-31T00:00:00.000Z</x:v>
      </x:c>
      <x:c r="N228" s="11" t="d">
        <x:v>2025-03-26T00:00:00.000Z</x:v>
      </x:c>
      <x:c r="O228" s="3" t="str"/>
      <x:c r="P228" s="3" t="str">
        <x:v>2026Q3</x:v>
      </x:c>
      <x:c r="Q228" s="3" t="str">
        <x:v>02</x:v>
      </x:c>
      <x:c r="R228" s="3" t="str">
        <x:v>340</x:v>
      </x:c>
      <x:c r="S228" s="3" t="str"/>
    </x:row>
    <x:row r="229" ht="22" customHeight="1">
      <x:c r="A229" s="3" t="str">
        <x:v>TX0270014</x:v>
      </x:c>
      <x:c r="B229" s="3" t="str">
        <x:v>960009384</x:v>
      </x:c>
      <x:c r="C229" s="11" t="d">
        <x:v>2022-01-01T00:00:00.000Z</x:v>
      </x:c>
      <x:c r="D229" s="11" t="d">
        <x:v>2022-03-31T00:00:00.000Z</x:v>
      </x:c>
      <x:c r="E229" s="3" t="str">
        <x:v>Y</x:v>
      </x:c>
      <x:c r="F229" s="3" t="str">
        <x:v>MCL</x:v>
      </x:c>
      <x:c r="G229" s="3" t="str">
        <x:v>4010</x:v>
      </x:c>
      <x:c r="H229" s="12" t="n">
        <x:v>41</x:v>
      </x:c>
      <x:c r="I229" s="3" t="str">
        <x:v>PCI/L</x:v>
      </x:c>
      <x:c r="J229" s="3" t="str">
        <x:v>5 pCi/L</x:v>
      </x:c>
      <x:c r="K229" s="3" t="str">
        <x:v>Archived</x:v>
      </x:c>
      <x:c r="L229" s="11" t="d">
        <x:v>2022-03-31T00:00:00.000Z</x:v>
      </x:c>
      <x:c r="M229" s="11" t="d">
        <x:v>2022-08-15T00:00:00.000Z</x:v>
      </x:c>
      <x:c r="N229" s="11" t="d">
        <x:v>2025-06-27T00:00:00.000Z</x:v>
      </x:c>
      <x:c r="O229" s="3" t="str"/>
      <x:c r="P229" s="3" t="str">
        <x:v>2026Q3</x:v>
      </x:c>
      <x:c r="Q229" s="3" t="str">
        <x:v>02</x:v>
      </x:c>
      <x:c r="R229" s="3" t="str">
        <x:v>340</x:v>
      </x:c>
      <x:c r="S229" s="3" t="str"/>
    </x:row>
    <x:row r="230" ht="22" customHeight="1">
      <x:c r="A230" s="3" t="str">
        <x:v>TX0270014</x:v>
      </x:c>
      <x:c r="B230" s="3" t="str">
        <x:v>960009385</x:v>
      </x:c>
      <x:c r="C230" s="11" t="d">
        <x:v>2022-01-01T00:00:00.000Z</x:v>
      </x:c>
      <x:c r="D230" s="11" t="d">
        <x:v>2022-03-31T00:00:00.000Z</x:v>
      </x:c>
      <x:c r="E230" s="3" t="str">
        <x:v>Y</x:v>
      </x:c>
      <x:c r="F230" s="3" t="str">
        <x:v>MCL</x:v>
      </x:c>
      <x:c r="G230" s="3" t="str">
        <x:v>4000</x:v>
      </x:c>
      <x:c r="H230" s="12" t="n">
        <x:v>105</x:v>
      </x:c>
      <x:c r="I230" s="3" t="str">
        <x:v>PCI/L</x:v>
      </x:c>
      <x:c r="J230" s="3" t="str">
        <x:v>15 pCi/L</x:v>
      </x:c>
      <x:c r="K230" s="3" t="str">
        <x:v>Archived</x:v>
      </x:c>
      <x:c r="L230" s="11" t="d">
        <x:v>2022-03-31T00:00:00.000Z</x:v>
      </x:c>
      <x:c r="M230" s="11" t="d">
        <x:v>2022-08-15T00:00:00.000Z</x:v>
      </x:c>
      <x:c r="N230" s="11" t="d">
        <x:v>2025-06-27T00:00:00.000Z</x:v>
      </x:c>
      <x:c r="O230" s="3" t="str"/>
      <x:c r="P230" s="3" t="str">
        <x:v>2026Q3</x:v>
      </x:c>
      <x:c r="Q230" s="3" t="str">
        <x:v>02</x:v>
      </x:c>
      <x:c r="R230" s="3" t="str">
        <x:v>340</x:v>
      </x:c>
      <x:c r="S230" s="3" t="str"/>
    </x:row>
    <x:row r="231" ht="22" customHeight="1">
      <x:c r="A231" s="3" t="str">
        <x:v>TX0270014</x:v>
      </x:c>
      <x:c r="B231" s="3" t="str">
        <x:v>960009391</x:v>
      </x:c>
      <x:c r="C231" s="11" t="d">
        <x:v>2022-04-01T00:00:00.000Z</x:v>
      </x:c>
      <x:c r="D231" s="11" t="d">
        <x:v>2022-06-30T00:00:00.000Z</x:v>
      </x:c>
      <x:c r="E231" s="3" t="str">
        <x:v>Y</x:v>
      </x:c>
      <x:c r="F231" s="3" t="str">
        <x:v>MCL</x:v>
      </x:c>
      <x:c r="G231" s="3" t="str">
        <x:v>4000</x:v>
      </x:c>
      <x:c r="H231" s="12" t="n">
        <x:v>109</x:v>
      </x:c>
      <x:c r="I231" s="3" t="str">
        <x:v>PCI/L</x:v>
      </x:c>
      <x:c r="J231" s="3" t="str">
        <x:v>15 pCi/L</x:v>
      </x:c>
      <x:c r="K231" s="3" t="str">
        <x:v>Archived</x:v>
      </x:c>
      <x:c r="L231" s="11" t="d">
        <x:v>2022-06-30T00:00:00.000Z</x:v>
      </x:c>
      <x:c r="M231" s="11" t="d">
        <x:v>2022-09-22T00:00:00.000Z</x:v>
      </x:c>
      <x:c r="N231" s="11" t="d">
        <x:v>2025-10-01T00:00:00.000Z</x:v>
      </x:c>
      <x:c r="O231" s="3" t="str"/>
      <x:c r="P231" s="3" t="str">
        <x:v>2026Q3</x:v>
      </x:c>
      <x:c r="Q231" s="3" t="str">
        <x:v>02</x:v>
      </x:c>
      <x:c r="R231" s="3" t="str">
        <x:v>340</x:v>
      </x:c>
      <x:c r="S231" s="3" t="str"/>
    </x:row>
    <x:row r="232" ht="22" customHeight="1">
      <x:c r="A232" s="3" t="str">
        <x:v>TX0270014</x:v>
      </x:c>
      <x:c r="B232" s="3" t="str">
        <x:v>960009393</x:v>
      </x:c>
      <x:c r="C232" s="11" t="d">
        <x:v>2022-04-01T00:00:00.000Z</x:v>
      </x:c>
      <x:c r="D232" s="11" t="d">
        <x:v>2022-06-30T00:00:00.000Z</x:v>
      </x:c>
      <x:c r="E232" s="3" t="str">
        <x:v>Y</x:v>
      </x:c>
      <x:c r="F232" s="3" t="str">
        <x:v>MCL</x:v>
      </x:c>
      <x:c r="G232" s="3" t="str">
        <x:v>4010</x:v>
      </x:c>
      <x:c r="H232" s="12" t="n">
        <x:v>41</x:v>
      </x:c>
      <x:c r="I232" s="3" t="str">
        <x:v>PCI/L</x:v>
      </x:c>
      <x:c r="J232" s="3" t="str">
        <x:v>5 pCi/L</x:v>
      </x:c>
      <x:c r="K232" s="3" t="str">
        <x:v>Archived</x:v>
      </x:c>
      <x:c r="L232" s="11" t="d">
        <x:v>2022-06-30T00:00:00.000Z</x:v>
      </x:c>
      <x:c r="M232" s="11" t="d">
        <x:v>2022-09-22T00:00:00.000Z</x:v>
      </x:c>
      <x:c r="N232" s="11" t="d">
        <x:v>2025-10-01T00:00:00.000Z</x:v>
      </x:c>
      <x:c r="O232" s="3" t="str"/>
      <x:c r="P232" s="3" t="str">
        <x:v>2026Q3</x:v>
      </x:c>
      <x:c r="Q232" s="3" t="str">
        <x:v>02</x:v>
      </x:c>
      <x:c r="R232" s="3" t="str">
        <x:v>340</x:v>
      </x:c>
      <x:c r="S232" s="3" t="str"/>
    </x:row>
    <x:row r="233" ht="22" customHeight="1">
      <x:c r="A233" s="3" t="str">
        <x:v>TX0270014</x:v>
      </x:c>
      <x:c r="B233" s="3" t="str">
        <x:v>960009386</x:v>
      </x:c>
      <x:c r="C233" s="11" t="d">
        <x:v>2022-06-01T00:00:00.000Z</x:v>
      </x:c>
      <x:c r="D233" s="11" t="d">
        <x:v>2022-09-16T00:00:00.000Z</x:v>
      </x:c>
      <x:c r="E233" s="3" t="str">
        <x:v>N</x:v>
      </x:c>
      <x:c r="F233" s="3" t="str">
        <x:v>Other</x:v>
      </x:c>
      <x:c r="G233" s="3" t="str">
        <x:v>7500</x:v>
      </x:c>
      <x:c r="H233" s="12" t="str"/>
      <x:c r="I233" s="3" t="str"/>
      <x:c r="J233" s="3" t="str">
        <x:v> </x:v>
      </x:c>
      <x:c r="K233" s="3" t="str">
        <x:v>Resolved</x:v>
      </x:c>
      <x:c r="L233" s="11" t="d">
        <x:v>2022-09-16T00:00:00.000Z</x:v>
      </x:c>
      <x:c r="M233" s="11" t="d">
        <x:v>2022-08-15T00:00:00.000Z</x:v>
      </x:c>
      <x:c r="N233" s="11" t="d">
        <x:v>2025-10-01T00:00:00.000Z</x:v>
      </x:c>
      <x:c r="O233" s="3" t="str"/>
      <x:c r="P233" s="3" t="str">
        <x:v>2026Q3</x:v>
      </x:c>
      <x:c r="Q233" s="3" t="str">
        <x:v>75</x:v>
      </x:c>
      <x:c r="R233" s="3" t="str">
        <x:v>410</x:v>
      </x:c>
      <x:c r="S233" s="3" t="str"/>
    </x:row>
    <x:row r="234" ht="22" customHeight="1">
      <x:c r="A234" s="3" t="str">
        <x:v>TX0270014</x:v>
      </x:c>
      <x:c r="B234" s="3" t="str">
        <x:v>960009387</x:v>
      </x:c>
      <x:c r="C234" s="11" t="d">
        <x:v>2022-06-01T00:00:00.000Z</x:v>
      </x:c>
      <x:c r="D234" s="11" t="d">
        <x:v>2022-09-16T00:00:00.000Z</x:v>
      </x:c>
      <x:c r="E234" s="3" t="str">
        <x:v>N</x:v>
      </x:c>
      <x:c r="F234" s="3" t="str">
        <x:v>Other</x:v>
      </x:c>
      <x:c r="G234" s="3" t="str">
        <x:v>7500</x:v>
      </x:c>
      <x:c r="H234" s="12" t="str"/>
      <x:c r="I234" s="3" t="str"/>
      <x:c r="J234" s="3" t="str">
        <x:v> </x:v>
      </x:c>
      <x:c r="K234" s="3" t="str">
        <x:v>Resolved</x:v>
      </x:c>
      <x:c r="L234" s="11" t="d">
        <x:v>2022-09-16T00:00:00.000Z</x:v>
      </x:c>
      <x:c r="M234" s="11" t="d">
        <x:v>2022-08-15T00:00:00.000Z</x:v>
      </x:c>
      <x:c r="N234" s="11" t="d">
        <x:v>2025-10-01T00:00:00.000Z</x:v>
      </x:c>
      <x:c r="O234" s="3" t="str"/>
      <x:c r="P234" s="3" t="str">
        <x:v>2026Q3</x:v>
      </x:c>
      <x:c r="Q234" s="3" t="str">
        <x:v>75</x:v>
      </x:c>
      <x:c r="R234" s="3" t="str">
        <x:v>410</x:v>
      </x:c>
      <x:c r="S234" s="3" t="str"/>
    </x:row>
    <x:row r="235" ht="22" customHeight="1">
      <x:c r="A235" s="3" t="str">
        <x:v>TX0270014</x:v>
      </x:c>
      <x:c r="B235" s="3" t="str">
        <x:v>960009396</x:v>
      </x:c>
      <x:c r="C235" s="11" t="d">
        <x:v>2022-07-01T00:00:00.000Z</x:v>
      </x:c>
      <x:c r="D235" s="11" t="d">
        <x:v>2022-09-30T00:00:00.000Z</x:v>
      </x:c>
      <x:c r="E235" s="3" t="str">
        <x:v>Y</x:v>
      </x:c>
      <x:c r="F235" s="3" t="str">
        <x:v>MCL</x:v>
      </x:c>
      <x:c r="G235" s="3" t="str">
        <x:v>4000</x:v>
      </x:c>
      <x:c r="H235" s="12" t="n">
        <x:v>101</x:v>
      </x:c>
      <x:c r="I235" s="3" t="str">
        <x:v>PCI/L</x:v>
      </x:c>
      <x:c r="J235" s="3" t="str">
        <x:v>15 pCi/L</x:v>
      </x:c>
      <x:c r="K235" s="3" t="str">
        <x:v>Archived</x:v>
      </x:c>
      <x:c r="L235" s="11" t="d">
        <x:v>2022-09-30T00:00:00.000Z</x:v>
      </x:c>
      <x:c r="M235" s="11" t="d">
        <x:v>2023-01-18T00:00:00.000Z</x:v>
      </x:c>
      <x:c r="N235" s="11" t="d">
        <x:v>2026-01-06T00:00:00.000Z</x:v>
      </x:c>
      <x:c r="O235" s="3" t="str"/>
      <x:c r="P235" s="3" t="str">
        <x:v>2026Q3</x:v>
      </x:c>
      <x:c r="Q235" s="3" t="str">
        <x:v>02</x:v>
      </x:c>
      <x:c r="R235" s="3" t="str">
        <x:v>340</x:v>
      </x:c>
      <x:c r="S235" s="3" t="str"/>
    </x:row>
    <x:row r="236" ht="22" customHeight="1">
      <x:c r="A236" s="3" t="str">
        <x:v>TX0270014</x:v>
      </x:c>
      <x:c r="B236" s="3" t="str">
        <x:v>960009397</x:v>
      </x:c>
      <x:c r="C236" s="11" t="d">
        <x:v>2022-07-01T00:00:00.000Z</x:v>
      </x:c>
      <x:c r="D236" s="11" t="d">
        <x:v>2022-09-30T00:00:00.000Z</x:v>
      </x:c>
      <x:c r="E236" s="3" t="str">
        <x:v>Y</x:v>
      </x:c>
      <x:c r="F236" s="3" t="str">
        <x:v>MCL</x:v>
      </x:c>
      <x:c r="G236" s="3" t="str">
        <x:v>4010</x:v>
      </x:c>
      <x:c r="H236" s="12" t="n">
        <x:v>41</x:v>
      </x:c>
      <x:c r="I236" s="3" t="str">
        <x:v>PCI/L</x:v>
      </x:c>
      <x:c r="J236" s="3" t="str">
        <x:v>5 pCi/L</x:v>
      </x:c>
      <x:c r="K236" s="3" t="str">
        <x:v>Archived</x:v>
      </x:c>
      <x:c r="L236" s="11" t="d">
        <x:v>2022-09-30T00:00:00.000Z</x:v>
      </x:c>
      <x:c r="M236" s="11" t="d">
        <x:v>2023-01-18T00:00:00.000Z</x:v>
      </x:c>
      <x:c r="N236" s="11" t="d">
        <x:v>2026-01-06T00:00:00.000Z</x:v>
      </x:c>
      <x:c r="O236" s="3" t="str"/>
      <x:c r="P236" s="3" t="str">
        <x:v>2026Q3</x:v>
      </x:c>
      <x:c r="Q236" s="3" t="str">
        <x:v>02</x:v>
      </x:c>
      <x:c r="R236" s="3" t="str">
        <x:v>340</x:v>
      </x:c>
      <x:c r="S236" s="3" t="str"/>
    </x:row>
    <x:row r="237" ht="22" customHeight="1">
      <x:c r="A237" s="3" t="str">
        <x:v>TX0270014</x:v>
      </x:c>
      <x:c r="B237" s="3" t="str">
        <x:v>960009398</x:v>
      </x:c>
      <x:c r="C237" s="11" t="d">
        <x:v>2022-10-01T00:00:00.000Z</x:v>
      </x:c>
      <x:c r="D237" s="11" t="d">
        <x:v>2022-12-31T00:00:00.000Z</x:v>
      </x:c>
      <x:c r="E237" s="3" t="str">
        <x:v>Y</x:v>
      </x:c>
      <x:c r="F237" s="3" t="str">
        <x:v>MCL</x:v>
      </x:c>
      <x:c r="G237" s="3" t="str">
        <x:v>4000</x:v>
      </x:c>
      <x:c r="H237" s="12" t="n">
        <x:v>94</x:v>
      </x:c>
      <x:c r="I237" s="3" t="str">
        <x:v>PCI/L</x:v>
      </x:c>
      <x:c r="J237" s="3" t="str">
        <x:v>15 pCi/L</x:v>
      </x:c>
      <x:c r="K237" s="3" t="str">
        <x:v>Archived</x:v>
      </x:c>
      <x:c r="L237" s="11" t="d">
        <x:v>2022-12-31T00:00:00.000Z</x:v>
      </x:c>
      <x:c r="M237" s="11" t="d">
        <x:v>2023-03-29T00:00:00.000Z</x:v>
      </x:c>
      <x:c r="N237" s="11" t="d">
        <x:v>2026-03-31T00:00:00.000Z</x:v>
      </x:c>
      <x:c r="O237" s="3" t="str"/>
      <x:c r="P237" s="3" t="str">
        <x:v>2026Q3</x:v>
      </x:c>
      <x:c r="Q237" s="3" t="str">
        <x:v>02</x:v>
      </x:c>
      <x:c r="R237" s="3" t="str">
        <x:v>340</x:v>
      </x:c>
      <x:c r="S237" s="3" t="str"/>
    </x:row>
    <x:row r="238" ht="22" customHeight="1">
      <x:c r="A238" s="3" t="str">
        <x:v>TX0270014</x:v>
      </x:c>
      <x:c r="B238" s="3" t="str">
        <x:v>960009399</x:v>
      </x:c>
      <x:c r="C238" s="11" t="d">
        <x:v>2022-10-01T00:00:00.000Z</x:v>
      </x:c>
      <x:c r="D238" s="11" t="d">
        <x:v>2022-12-31T00:00:00.000Z</x:v>
      </x:c>
      <x:c r="E238" s="3" t="str">
        <x:v>Y</x:v>
      </x:c>
      <x:c r="F238" s="3" t="str">
        <x:v>MCL</x:v>
      </x:c>
      <x:c r="G238" s="3" t="str">
        <x:v>4010</x:v>
      </x:c>
      <x:c r="H238" s="12" t="n">
        <x:v>41</x:v>
      </x:c>
      <x:c r="I238" s="3" t="str">
        <x:v>PCI/L</x:v>
      </x:c>
      <x:c r="J238" s="3" t="str">
        <x:v>5 pCi/L</x:v>
      </x:c>
      <x:c r="K238" s="3" t="str">
        <x:v>Archived</x:v>
      </x:c>
      <x:c r="L238" s="11" t="d">
        <x:v>2022-12-31T00:00:00.000Z</x:v>
      </x:c>
      <x:c r="M238" s="11" t="d">
        <x:v>2023-03-29T00:00:00.000Z</x:v>
      </x:c>
      <x:c r="N238" s="11" t="d">
        <x:v>2026-03-31T00:00:00.000Z</x:v>
      </x:c>
      <x:c r="O238" s="3" t="str"/>
      <x:c r="P238" s="3" t="str">
        <x:v>2026Q3</x:v>
      </x:c>
      <x:c r="Q238" s="3" t="str">
        <x:v>02</x:v>
      </x:c>
      <x:c r="R238" s="3" t="str">
        <x:v>340</x:v>
      </x:c>
      <x:c r="S238" s="3" t="str"/>
    </x:row>
    <x:row r="239" ht="22" customHeight="1">
      <x:c r="A239" s="3" t="str">
        <x:v>TX0270014</x:v>
      </x:c>
      <x:c r="B239" s="3" t="str">
        <x:v>960009402</x:v>
      </x:c>
      <x:c r="C239" s="11" t="d">
        <x:v>2023-01-01T00:00:00.000Z</x:v>
      </x:c>
      <x:c r="D239" s="11" t="d">
        <x:v>2023-03-31T00:00:00.000Z</x:v>
      </x:c>
      <x:c r="E239" s="3" t="str">
        <x:v>Y</x:v>
      </x:c>
      <x:c r="F239" s="3" t="str">
        <x:v>MCL</x:v>
      </x:c>
      <x:c r="G239" s="3" t="str">
        <x:v>4010</x:v>
      </x:c>
      <x:c r="H239" s="12" t="n">
        <x:v>38</x:v>
      </x:c>
      <x:c r="I239" s="3" t="str">
        <x:v>PCI/L</x:v>
      </x:c>
      <x:c r="J239" s="3" t="str">
        <x:v>5 pCi/L</x:v>
      </x:c>
      <x:c r="K239" s="3" t="str">
        <x:v>Archived</x:v>
      </x:c>
      <x:c r="L239" s="11" t="d">
        <x:v>2023-03-31T00:00:00.000Z</x:v>
      </x:c>
      <x:c r="M239" s="11" t="d">
        <x:v>2023-08-14T00:00:00.000Z</x:v>
      </x:c>
      <x:c r="N239" s="11" t="d">
        <x:v>2026-03-31T00:00:00.000Z</x:v>
      </x:c>
      <x:c r="O239" s="3" t="str"/>
      <x:c r="P239" s="3" t="str">
        <x:v>2026Q3</x:v>
      </x:c>
      <x:c r="Q239" s="3" t="str">
        <x:v>02</x:v>
      </x:c>
      <x:c r="R239" s="3" t="str">
        <x:v>340</x:v>
      </x:c>
      <x:c r="S239" s="3" t="str"/>
    </x:row>
    <x:row r="240" ht="22" customHeight="1">
      <x:c r="A240" s="3" t="str">
        <x:v>TX0270014</x:v>
      </x:c>
      <x:c r="B240" s="3" t="str">
        <x:v>960009403</x:v>
      </x:c>
      <x:c r="C240" s="11" t="d">
        <x:v>2023-01-01T00:00:00.000Z</x:v>
      </x:c>
      <x:c r="D240" s="11" t="d">
        <x:v>2023-03-31T00:00:00.000Z</x:v>
      </x:c>
      <x:c r="E240" s="3" t="str">
        <x:v>Y</x:v>
      </x:c>
      <x:c r="F240" s="3" t="str">
        <x:v>MCL</x:v>
      </x:c>
      <x:c r="G240" s="3" t="str">
        <x:v>4000</x:v>
      </x:c>
      <x:c r="H240" s="12" t="n">
        <x:v>89</x:v>
      </x:c>
      <x:c r="I240" s="3" t="str">
        <x:v>PCI/L</x:v>
      </x:c>
      <x:c r="J240" s="3" t="str">
        <x:v>15 pCi/L</x:v>
      </x:c>
      <x:c r="K240" s="3" t="str">
        <x:v>Archived</x:v>
      </x:c>
      <x:c r="L240" s="11" t="d">
        <x:v>2023-03-31T00:00:00.000Z</x:v>
      </x:c>
      <x:c r="M240" s="11" t="d">
        <x:v>2023-08-14T00:00:00.000Z</x:v>
      </x:c>
      <x:c r="N240" s="11" t="d">
        <x:v>2026-03-31T00:00:00.000Z</x:v>
      </x:c>
      <x:c r="O240" s="3" t="str"/>
      <x:c r="P240" s="3" t="str">
        <x:v>2026Q3</x:v>
      </x:c>
      <x:c r="Q240" s="3" t="str">
        <x:v>02</x:v>
      </x:c>
      <x:c r="R240" s="3" t="str">
        <x:v>340</x:v>
      </x:c>
      <x:c r="S240" s="3" t="str"/>
    </x:row>
    <x:row r="241" ht="22" customHeight="1">
      <x:c r="A241" s="3" t="str">
        <x:v>TX0270014</x:v>
      </x:c>
      <x:c r="B241" s="3" t="str">
        <x:v>960009415</x:v>
      </x:c>
      <x:c r="C241" s="11" t="d">
        <x:v>2023-04-01T00:00:00.000Z</x:v>
      </x:c>
      <x:c r="D241" s="11" t="d">
        <x:v>2023-06-30T00:00:00.000Z</x:v>
      </x:c>
      <x:c r="E241" s="3" t="str">
        <x:v>Y</x:v>
      </x:c>
      <x:c r="F241" s="3" t="str">
        <x:v>MCL</x:v>
      </x:c>
      <x:c r="G241" s="3" t="str">
        <x:v>4010</x:v>
      </x:c>
      <x:c r="H241" s="12" t="n">
        <x:v>39</x:v>
      </x:c>
      <x:c r="I241" s="3" t="str">
        <x:v>PCI/L</x:v>
      </x:c>
      <x:c r="J241" s="3" t="str">
        <x:v>5 pCi/L</x:v>
      </x:c>
      <x:c r="K241" s="3" t="str">
        <x:v>Archived</x:v>
      </x:c>
      <x:c r="L241" s="11" t="d">
        <x:v>2023-06-30T00:00:00.000Z</x:v>
      </x:c>
      <x:c r="M241" s="11" t="d">
        <x:v>2023-12-21T00:00:00.000Z</x:v>
      </x:c>
      <x:c r="N241" s="11" t="d">
        <x:v>2026-09-28T00:00:00.000Z</x:v>
      </x:c>
      <x:c r="O241" s="3" t="str"/>
      <x:c r="P241" s="3" t="str">
        <x:v>2026Q3</x:v>
      </x:c>
      <x:c r="Q241" s="3" t="str">
        <x:v>02</x:v>
      </x:c>
      <x:c r="R241" s="3" t="str">
        <x:v>340</x:v>
      </x:c>
      <x:c r="S241" s="3" t="str"/>
    </x:row>
    <x:row r="242" ht="22" customHeight="1">
      <x:c r="A242" s="3" t="str">
        <x:v>TX0270014</x:v>
      </x:c>
      <x:c r="B242" s="3" t="str">
        <x:v>960009417</x:v>
      </x:c>
      <x:c r="C242" s="11" t="d">
        <x:v>2023-04-01T00:00:00.000Z</x:v>
      </x:c>
      <x:c r="D242" s="11" t="d">
        <x:v>2023-06-30T00:00:00.000Z</x:v>
      </x:c>
      <x:c r="E242" s="3" t="str">
        <x:v>Y</x:v>
      </x:c>
      <x:c r="F242" s="3" t="str">
        <x:v>MCL</x:v>
      </x:c>
      <x:c r="G242" s="3" t="str">
        <x:v>4000</x:v>
      </x:c>
      <x:c r="H242" s="12" t="n">
        <x:v>92</x:v>
      </x:c>
      <x:c r="I242" s="3" t="str">
        <x:v>PCI/L</x:v>
      </x:c>
      <x:c r="J242" s="3" t="str">
        <x:v>15 pCi/L</x:v>
      </x:c>
      <x:c r="K242" s="3" t="str">
        <x:v>Archived</x:v>
      </x:c>
      <x:c r="L242" s="11" t="d">
        <x:v>2023-06-30T00:00:00.000Z</x:v>
      </x:c>
      <x:c r="M242" s="11" t="d">
        <x:v>2023-12-21T00:00:00.000Z</x:v>
      </x:c>
      <x:c r="N242" s="11" t="d">
        <x:v>2026-09-28T00:00:00.000Z</x:v>
      </x:c>
      <x:c r="O242" s="3" t="str"/>
      <x:c r="P242" s="3" t="str">
        <x:v>2026Q3</x:v>
      </x:c>
      <x:c r="Q242" s="3" t="str">
        <x:v>02</x:v>
      </x:c>
      <x:c r="R242" s="3" t="str">
        <x:v>340</x:v>
      </x:c>
      <x:c r="S242" s="3" t="str"/>
    </x:row>
    <x:row r="243" ht="22" customHeight="1">
      <x:c r="A243" s="3" t="str">
        <x:v>TX0270014</x:v>
      </x:c>
      <x:c r="B243" s="3" t="str">
        <x:v>960009416</x:v>
      </x:c>
      <x:c r="C243" s="11" t="d">
        <x:v>2023-07-01T00:00:00.000Z</x:v>
      </x:c>
      <x:c r="D243" s="11" t="d">
        <x:v>2023-09-30T00:00:00.000Z</x:v>
      </x:c>
      <x:c r="E243" s="3" t="str">
        <x:v>Y</x:v>
      </x:c>
      <x:c r="F243" s="3" t="str">
        <x:v>MCL</x:v>
      </x:c>
      <x:c r="G243" s="3" t="str">
        <x:v>4010</x:v>
      </x:c>
      <x:c r="H243" s="12" t="n">
        <x:v>41</x:v>
      </x:c>
      <x:c r="I243" s="3" t="str">
        <x:v>PCI/L</x:v>
      </x:c>
      <x:c r="J243" s="3" t="str">
        <x:v>5 pCi/L</x:v>
      </x:c>
      <x:c r="K243" s="3" t="str">
        <x:v>Archived</x:v>
      </x:c>
      <x:c r="L243" s="11" t="d">
        <x:v>2023-09-30T00:00:00.000Z</x:v>
      </x:c>
      <x:c r="M243" s="11" t="d">
        <x:v>2023-12-21T00:00:00.000Z</x:v>
      </x:c>
      <x:c r="N243" s="11" t="d">
        <x:v>2026-09-28T00:00:00.000Z</x:v>
      </x:c>
      <x:c r="O243" s="3" t="str"/>
      <x:c r="P243" s="3" t="str">
        <x:v>2026Q3</x:v>
      </x:c>
      <x:c r="Q243" s="3" t="str">
        <x:v>02</x:v>
      </x:c>
      <x:c r="R243" s="3" t="str">
        <x:v>340</x:v>
      </x:c>
      <x:c r="S243" s="3" t="str"/>
    </x:row>
    <x:row r="244" ht="22" customHeight="1">
      <x:c r="A244" s="3" t="str">
        <x:v>TX0270014</x:v>
      </x:c>
      <x:c r="B244" s="3" t="str">
        <x:v>960009418</x:v>
      </x:c>
      <x:c r="C244" s="11" t="d">
        <x:v>2023-07-01T00:00:00.000Z</x:v>
      </x:c>
      <x:c r="D244" s="11" t="d">
        <x:v>2023-09-30T00:00:00.000Z</x:v>
      </x:c>
      <x:c r="E244" s="3" t="str">
        <x:v>Y</x:v>
      </x:c>
      <x:c r="F244" s="3" t="str">
        <x:v>MCL</x:v>
      </x:c>
      <x:c r="G244" s="3" t="str">
        <x:v>4000</x:v>
      </x:c>
      <x:c r="H244" s="12" t="n">
        <x:v>102</x:v>
      </x:c>
      <x:c r="I244" s="3" t="str">
        <x:v>PCI/L</x:v>
      </x:c>
      <x:c r="J244" s="3" t="str">
        <x:v>15 pCi/L</x:v>
      </x:c>
      <x:c r="K244" s="3" t="str">
        <x:v>Archived</x:v>
      </x:c>
      <x:c r="L244" s="11" t="d">
        <x:v>2023-09-30T00:00:00.000Z</x:v>
      </x:c>
      <x:c r="M244" s="11" t="d">
        <x:v>2023-12-21T00:00:00.000Z</x:v>
      </x:c>
      <x:c r="N244" s="11" t="d">
        <x:v>2026-09-28T00:00:00.000Z</x:v>
      </x:c>
      <x:c r="O244" s="3" t="str"/>
      <x:c r="P244" s="3" t="str">
        <x:v>2026Q3</x:v>
      </x:c>
      <x:c r="Q244" s="3" t="str">
        <x:v>02</x:v>
      </x:c>
      <x:c r="R244" s="3" t="str">
        <x:v>340</x:v>
      </x:c>
      <x:c r="S244" s="3" t="str"/>
    </x:row>
    <x:row r="245" ht="22" customHeight="1">
      <x:c r="A245" s="3" t="str">
        <x:v>TX0270014</x:v>
      </x:c>
      <x:c r="B245" s="3" t="str">
        <x:v>960009409</x:v>
      </x:c>
      <x:c r="C245" s="11" t="d">
        <x:v>2023-09-22T00:00:00.000Z</x:v>
      </x:c>
      <x:c r="D245" s="11" t="d">
        <x:v>2023-12-18T00:00:00.000Z</x:v>
      </x:c>
      <x:c r="E245" s="3" t="str">
        <x:v>N</x:v>
      </x:c>
      <x:c r="F245" s="3" t="str">
        <x:v>Other</x:v>
      </x:c>
      <x:c r="G245" s="3" t="str">
        <x:v>7500</x:v>
      </x:c>
      <x:c r="H245" s="12" t="str"/>
      <x:c r="I245" s="3" t="str"/>
      <x:c r="J245" s="3" t="str">
        <x:v> </x:v>
      </x:c>
      <x:c r="K245" s="3" t="str">
        <x:v>Resolved</x:v>
      </x:c>
      <x:c r="L245" s="11" t="d">
        <x:v>2023-12-18T00:00:00.000Z</x:v>
      </x:c>
      <x:c r="M245" s="11" t="d">
        <x:v>2023-11-13T00:00:00.000Z</x:v>
      </x:c>
      <x:c r="N245" s="11" t="d">
        <x:v>2026-09-28T00:00:00.000Z</x:v>
      </x:c>
      <x:c r="O245" s="3" t="str"/>
      <x:c r="P245" s="3" t="str">
        <x:v>2026Q3</x:v>
      </x:c>
      <x:c r="Q245" s="3" t="str">
        <x:v>75</x:v>
      </x:c>
      <x:c r="R245" s="3" t="str">
        <x:v>410</x:v>
      </x:c>
      <x:c r="S245" s="3" t="str"/>
    </x:row>
    <x:row r="246" ht="22" customHeight="1">
      <x:c r="A246" s="3" t="str">
        <x:v>TX0270014</x:v>
      </x:c>
      <x:c r="B246" s="3" t="str">
        <x:v>960009410</x:v>
      </x:c>
      <x:c r="C246" s="11" t="d">
        <x:v>2023-09-22T00:00:00.000Z</x:v>
      </x:c>
      <x:c r="D246" s="11" t="d">
        <x:v>2023-12-18T00:00:00.000Z</x:v>
      </x:c>
      <x:c r="E246" s="3" t="str">
        <x:v>N</x:v>
      </x:c>
      <x:c r="F246" s="3" t="str">
        <x:v>Other</x:v>
      </x:c>
      <x:c r="G246" s="3" t="str">
        <x:v>7500</x:v>
      </x:c>
      <x:c r="H246" s="12" t="str"/>
      <x:c r="I246" s="3" t="str"/>
      <x:c r="J246" s="3" t="str">
        <x:v> </x:v>
      </x:c>
      <x:c r="K246" s="3" t="str">
        <x:v>Resolved</x:v>
      </x:c>
      <x:c r="L246" s="11" t="d">
        <x:v>2023-12-18T00:00:00.000Z</x:v>
      </x:c>
      <x:c r="M246" s="11" t="d">
        <x:v>2023-11-13T00:00:00.000Z</x:v>
      </x:c>
      <x:c r="N246" s="11" t="d">
        <x:v>2026-09-28T00:00:00.000Z</x:v>
      </x:c>
      <x:c r="O246" s="3" t="str"/>
      <x:c r="P246" s="3" t="str">
        <x:v>2026Q3</x:v>
      </x:c>
      <x:c r="Q246" s="3" t="str">
        <x:v>75</x:v>
      </x:c>
      <x:c r="R246" s="3" t="str">
        <x:v>410</x:v>
      </x:c>
      <x:c r="S246" s="3" t="str"/>
    </x:row>
    <x:row r="247" ht="22" customHeight="1">
      <x:c r="A247" s="3" t="str">
        <x:v>TX0270014</x:v>
      </x:c>
      <x:c r="B247" s="3" t="str">
        <x:v>960009428</x:v>
      </x:c>
      <x:c r="C247" s="11" t="d">
        <x:v>2023-10-01T00:00:00.000Z</x:v>
      </x:c>
      <x:c r="D247" s="11" t="d">
        <x:v>2023-12-31T00:00:00.000Z</x:v>
      </x:c>
      <x:c r="E247" s="3" t="str">
        <x:v>Y</x:v>
      </x:c>
      <x:c r="F247" s="3" t="str">
        <x:v>MCL</x:v>
      </x:c>
      <x:c r="G247" s="3" t="str">
        <x:v>4010</x:v>
      </x:c>
      <x:c r="H247" s="12" t="n">
        <x:v>40</x:v>
      </x:c>
      <x:c r="I247" s="3" t="str">
        <x:v>PCI/L</x:v>
      </x:c>
      <x:c r="J247" s="3" t="str">
        <x:v>5 pCi/L</x:v>
      </x:c>
      <x:c r="K247" s="3" t="str">
        <x:v>Archived</x:v>
      </x:c>
      <x:c r="L247" s="11" t="d">
        <x:v>2023-12-31T00:00:00.000Z</x:v>
      </x:c>
      <x:c r="M247" s="11" t="d">
        <x:v>2024-05-16T00:00:00.000Z</x:v>
      </x:c>
      <x:c r="N247" s="11" t="d">
        <x:v>2026-09-28T00:00:00.000Z</x:v>
      </x:c>
      <x:c r="O247" s="3" t="str"/>
      <x:c r="P247" s="3" t="str">
        <x:v>2026Q3</x:v>
      </x:c>
      <x:c r="Q247" s="3" t="str">
        <x:v>02</x:v>
      </x:c>
      <x:c r="R247" s="3" t="str">
        <x:v>340</x:v>
      </x:c>
      <x:c r="S247" s="3" t="str"/>
    </x:row>
    <x:row r="248" ht="22" customHeight="1">
      <x:c r="A248" s="3" t="str">
        <x:v>TX0270014</x:v>
      </x:c>
      <x:c r="B248" s="3" t="str">
        <x:v>960009429</x:v>
      </x:c>
      <x:c r="C248" s="11" t="d">
        <x:v>2023-10-01T00:00:00.000Z</x:v>
      </x:c>
      <x:c r="D248" s="11" t="d">
        <x:v>2023-12-31T00:00:00.000Z</x:v>
      </x:c>
      <x:c r="E248" s="3" t="str">
        <x:v>Y</x:v>
      </x:c>
      <x:c r="F248" s="3" t="str">
        <x:v>MCL</x:v>
      </x:c>
      <x:c r="G248" s="3" t="str">
        <x:v>4000</x:v>
      </x:c>
      <x:c r="H248" s="12" t="n">
        <x:v>112</x:v>
      </x:c>
      <x:c r="I248" s="3" t="str">
        <x:v>PCI/L</x:v>
      </x:c>
      <x:c r="J248" s="3" t="str">
        <x:v>15 pCi/L</x:v>
      </x:c>
      <x:c r="K248" s="3" t="str">
        <x:v>Archived</x:v>
      </x:c>
      <x:c r="L248" s="11" t="d">
        <x:v>2023-12-31T00:00:00.000Z</x:v>
      </x:c>
      <x:c r="M248" s="11" t="d">
        <x:v>2024-05-16T00:00:00.000Z</x:v>
      </x:c>
      <x:c r="N248" s="11" t="d">
        <x:v>2026-09-28T00:00:00.000Z</x:v>
      </x:c>
      <x:c r="O248" s="3" t="str"/>
      <x:c r="P248" s="3" t="str">
        <x:v>2026Q3</x:v>
      </x:c>
      <x:c r="Q248" s="3" t="str">
        <x:v>02</x:v>
      </x:c>
      <x:c r="R248" s="3" t="str">
        <x:v>340</x:v>
      </x:c>
      <x:c r="S248" s="3" t="str"/>
    </x:row>
    <x:row r="249" ht="22" customHeight="1">
      <x:c r="A249" s="3" t="str">
        <x:v>TX0270014</x:v>
      </x:c>
      <x:c r="B249" s="3" t="str">
        <x:v>960009430</x:v>
      </x:c>
      <x:c r="C249" s="11" t="d">
        <x:v>2024-01-01T00:00:00.000Z</x:v>
      </x:c>
      <x:c r="D249" s="11" t="d">
        <x:v>2024-03-31T00:00:00.000Z</x:v>
      </x:c>
      <x:c r="E249" s="3" t="str">
        <x:v>Y</x:v>
      </x:c>
      <x:c r="F249" s="3" t="str">
        <x:v>MCL</x:v>
      </x:c>
      <x:c r="G249" s="3" t="str">
        <x:v>4000</x:v>
      </x:c>
      <x:c r="H249" s="12" t="n">
        <x:v>114</x:v>
      </x:c>
      <x:c r="I249" s="3" t="str">
        <x:v>PCI/L</x:v>
      </x:c>
      <x:c r="J249" s="3" t="str">
        <x:v>15 pCi/L</x:v>
      </x:c>
      <x:c r="K249" s="3" t="str">
        <x:v>Archived</x:v>
      </x:c>
      <x:c r="L249" s="11" t="d">
        <x:v>2024-03-31T00:00:00.000Z</x:v>
      </x:c>
      <x:c r="M249" s="11" t="d">
        <x:v>2024-09-30T00:00:00.000Z</x:v>
      </x:c>
      <x:c r="N249" s="11" t="d">
        <x:v>2026-09-28T00:00:00.000Z</x:v>
      </x:c>
      <x:c r="O249" s="3" t="str"/>
      <x:c r="P249" s="3" t="str">
        <x:v>2026Q3</x:v>
      </x:c>
      <x:c r="Q249" s="3" t="str">
        <x:v>02</x:v>
      </x:c>
      <x:c r="R249" s="3" t="str">
        <x:v>340</x:v>
      </x:c>
      <x:c r="S249" s="3" t="str"/>
    </x:row>
    <x:row r="250" ht="22" customHeight="1">
      <x:c r="A250" s="3" t="str">
        <x:v>TX0270014</x:v>
      </x:c>
      <x:c r="B250" s="3" t="str">
        <x:v>960009431</x:v>
      </x:c>
      <x:c r="C250" s="11" t="d">
        <x:v>2024-01-01T00:00:00.000Z</x:v>
      </x:c>
      <x:c r="D250" s="11" t="d">
        <x:v>2024-03-31T00:00:00.000Z</x:v>
      </x:c>
      <x:c r="E250" s="3" t="str">
        <x:v>Y</x:v>
      </x:c>
      <x:c r="F250" s="3" t="str">
        <x:v>MCL</x:v>
      </x:c>
      <x:c r="G250" s="3" t="str">
        <x:v>4010</x:v>
      </x:c>
      <x:c r="H250" s="12" t="n">
        <x:v>37</x:v>
      </x:c>
      <x:c r="I250" s="3" t="str">
        <x:v>PCI/L</x:v>
      </x:c>
      <x:c r="J250" s="3" t="str">
        <x:v>5 pCi/L</x:v>
      </x:c>
      <x:c r="K250" s="3" t="str">
        <x:v>Archived</x:v>
      </x:c>
      <x:c r="L250" s="11" t="d">
        <x:v>2024-03-31T00:00:00.000Z</x:v>
      </x:c>
      <x:c r="M250" s="11" t="d">
        <x:v>2024-09-30T00:00:00.000Z</x:v>
      </x:c>
      <x:c r="N250" s="11" t="d">
        <x:v>2026-09-28T00:00:00.000Z</x:v>
      </x:c>
      <x:c r="O250" s="3" t="str"/>
      <x:c r="P250" s="3" t="str">
        <x:v>2026Q3</x:v>
      </x:c>
      <x:c r="Q250" s="3" t="str">
        <x:v>02</x:v>
      </x:c>
      <x:c r="R250" s="3" t="str">
        <x:v>340</x:v>
      </x:c>
      <x:c r="S250" s="3" t="str"/>
    </x:row>
    <x:row r="251" ht="22" customHeight="1">
      <x:c r="A251" s="3" t="str">
        <x:v>TX0270014</x:v>
      </x:c>
      <x:c r="B251" s="3" t="str">
        <x:v>960009432</x:v>
      </x:c>
      <x:c r="C251" s="11" t="d">
        <x:v>2024-01-01T00:00:00.000Z</x:v>
      </x:c>
      <x:c r="D251" s="11" t="d">
        <x:v>2024-03-31T00:00:00.000Z</x:v>
      </x:c>
      <x:c r="E251" s="3" t="str">
        <x:v>N</x:v>
      </x:c>
      <x:c r="F251" s="3" t="str">
        <x:v>MR</x:v>
      </x:c>
      <x:c r="G251" s="3" t="str">
        <x:v>4000</x:v>
      </x:c>
      <x:c r="H251" s="12" t="str"/>
      <x:c r="I251" s="3" t="str"/>
      <x:c r="J251" s="3" t="str">
        <x:v>15 pCi/L</x:v>
      </x:c>
      <x:c r="K251" s="3" t="str">
        <x:v>Resolved</x:v>
      </x:c>
      <x:c r="L251" s="11" t="d">
        <x:v>2024-03-31T00:00:00.000Z</x:v>
      </x:c>
      <x:c r="M251" s="11" t="d">
        <x:v>2024-09-30T00:00:00.000Z</x:v>
      </x:c>
      <x:c r="N251" s="11" t="d">
        <x:v>2026-09-28T00:00:00.000Z</x:v>
      </x:c>
      <x:c r="O251" s="3" t="str"/>
      <x:c r="P251" s="3" t="str">
        <x:v>2026Q3</x:v>
      </x:c>
      <x:c r="Q251" s="3" t="str">
        <x:v>03</x:v>
      </x:c>
      <x:c r="R251" s="3" t="str">
        <x:v>340</x:v>
      </x:c>
      <x:c r="S251" s="3" t="str"/>
    </x:row>
    <x:row r="252" ht="22" customHeight="1">
      <x:c r="A252" s="3" t="str">
        <x:v>TX0270014</x:v>
      </x:c>
      <x:c r="B252" s="3" t="str">
        <x:v>960009433</x:v>
      </x:c>
      <x:c r="C252" s="11" t="d">
        <x:v>2024-01-01T00:00:00.000Z</x:v>
      </x:c>
      <x:c r="D252" s="11" t="d">
        <x:v>2024-03-31T00:00:00.000Z</x:v>
      </x:c>
      <x:c r="E252" s="3" t="str">
        <x:v>N</x:v>
      </x:c>
      <x:c r="F252" s="3" t="str">
        <x:v>MR</x:v>
      </x:c>
      <x:c r="G252" s="3" t="str">
        <x:v>4006</x:v>
      </x:c>
      <x:c r="H252" s="12" t="str"/>
      <x:c r="I252" s="3" t="str"/>
      <x:c r="J252" s="3" t="str">
        <x:v>30 ug/L</x:v>
      </x:c>
      <x:c r="K252" s="3" t="str">
        <x:v>Resolved</x:v>
      </x:c>
      <x:c r="L252" s="11" t="d">
        <x:v>2024-03-31T00:00:00.000Z</x:v>
      </x:c>
      <x:c r="M252" s="11" t="d">
        <x:v>2024-09-30T00:00:00.000Z</x:v>
      </x:c>
      <x:c r="N252" s="11" t="d">
        <x:v>2026-09-28T00:00:00.000Z</x:v>
      </x:c>
      <x:c r="O252" s="3" t="str"/>
      <x:c r="P252" s="3" t="str">
        <x:v>2026Q3</x:v>
      </x:c>
      <x:c r="Q252" s="3" t="str">
        <x:v>03</x:v>
      </x:c>
      <x:c r="R252" s="3" t="str">
        <x:v>340</x:v>
      </x:c>
      <x:c r="S252" s="3" t="str"/>
    </x:row>
    <x:row r="253" ht="22" customHeight="1">
      <x:c r="A253" s="3" t="str">
        <x:v>TX0270014</x:v>
      </x:c>
      <x:c r="B253" s="3" t="str">
        <x:v>960009434</x:v>
      </x:c>
      <x:c r="C253" s="11" t="d">
        <x:v>2024-01-01T00:00:00.000Z</x:v>
      </x:c>
      <x:c r="D253" s="11" t="d">
        <x:v>2024-03-31T00:00:00.000Z</x:v>
      </x:c>
      <x:c r="E253" s="3" t="str">
        <x:v>N</x:v>
      </x:c>
      <x:c r="F253" s="3" t="str">
        <x:v>MR</x:v>
      </x:c>
      <x:c r="G253" s="3" t="str">
        <x:v>4010</x:v>
      </x:c>
      <x:c r="H253" s="12" t="str"/>
      <x:c r="I253" s="3" t="str"/>
      <x:c r="J253" s="3" t="str">
        <x:v>5 pCi/L</x:v>
      </x:c>
      <x:c r="K253" s="3" t="str">
        <x:v>Resolved</x:v>
      </x:c>
      <x:c r="L253" s="11" t="d">
        <x:v>2024-03-31T00:00:00.000Z</x:v>
      </x:c>
      <x:c r="M253" s="11" t="d">
        <x:v>2024-09-30T00:00:00.000Z</x:v>
      </x:c>
      <x:c r="N253" s="11" t="d">
        <x:v>2026-09-28T00:00:00.000Z</x:v>
      </x:c>
      <x:c r="O253" s="3" t="str"/>
      <x:c r="P253" s="3" t="str">
        <x:v>2026Q3</x:v>
      </x:c>
      <x:c r="Q253" s="3" t="str">
        <x:v>03</x:v>
      </x:c>
      <x:c r="R253" s="3" t="str">
        <x:v>340</x:v>
      </x:c>
      <x:c r="S253" s="3" t="str"/>
    </x:row>
    <x:row r="254" ht="22" customHeight="1">
      <x:c r="A254" s="3" t="str">
        <x:v>TX0270014</x:v>
      </x:c>
      <x:c r="B254" s="3" t="str">
        <x:v>960009425</x:v>
      </x:c>
      <x:c r="C254" s="11" t="d">
        <x:v>2024-03-05T00:00:00.000Z</x:v>
      </x:c>
      <x:c r="D254" s="11" t="d">
        <x:v>2024-07-02T00:00:00.000Z</x:v>
      </x:c>
      <x:c r="E254" s="3" t="str">
        <x:v>N</x:v>
      </x:c>
      <x:c r="F254" s="3" t="str">
        <x:v>Other</x:v>
      </x:c>
      <x:c r="G254" s="3" t="str">
        <x:v>7500</x:v>
      </x:c>
      <x:c r="H254" s="12" t="str"/>
      <x:c r="I254" s="3" t="str"/>
      <x:c r="J254" s="3" t="str">
        <x:v> </x:v>
      </x:c>
      <x:c r="K254" s="3" t="str">
        <x:v>Resolved</x:v>
      </x:c>
      <x:c r="L254" s="11" t="d">
        <x:v>2024-07-02T00:00:00.000Z</x:v>
      </x:c>
      <x:c r="M254" s="11" t="d">
        <x:v>2024-05-16T00:00:00.000Z</x:v>
      </x:c>
      <x:c r="N254" s="11" t="d">
        <x:v>2026-09-28T00:00:00.000Z</x:v>
      </x:c>
      <x:c r="O254" s="3" t="str"/>
      <x:c r="P254" s="3" t="str">
        <x:v>2026Q3</x:v>
      </x:c>
      <x:c r="Q254" s="3" t="str">
        <x:v>75</x:v>
      </x:c>
      <x:c r="R254" s="3" t="str">
        <x:v>410</x:v>
      </x:c>
      <x:c r="S254" s="3" t="str"/>
    </x:row>
    <x:row r="255" ht="22" customHeight="1">
      <x:c r="A255" s="3" t="str">
        <x:v>TX0270014</x:v>
      </x:c>
      <x:c r="B255" s="3" t="str">
        <x:v>960009436</x:v>
      </x:c>
      <x:c r="C255" s="11" t="d">
        <x:v>2024-04-01T00:00:00.000Z</x:v>
      </x:c>
      <x:c r="D255" s="11" t="d">
        <x:v>2024-06-30T00:00:00.000Z</x:v>
      </x:c>
      <x:c r="E255" s="3" t="str">
        <x:v>N</x:v>
      </x:c>
      <x:c r="F255" s="3" t="str">
        <x:v>MR</x:v>
      </x:c>
      <x:c r="G255" s="3" t="str">
        <x:v>0999</x:v>
      </x:c>
      <x:c r="H255" s="12" t="str"/>
      <x:c r="I255" s="3" t="str"/>
      <x:c r="J255" s="3" t="str">
        <x:v>4.0 mg/L</x:v>
      </x:c>
      <x:c r="K255" s="3" t="str">
        <x:v>Resolved</x:v>
      </x:c>
      <x:c r="L255" s="11" t="d">
        <x:v>2024-06-30T00:00:00.000Z</x:v>
      </x:c>
      <x:c r="M255" s="11" t="d">
        <x:v>2026-06-26T00:00:00.000Z</x:v>
      </x:c>
      <x:c r="N255" s="11" t="d">
        <x:v>2026-09-28T00:00:00.000Z</x:v>
      </x:c>
      <x:c r="O255" s="3" t="str"/>
      <x:c r="P255" s="3" t="str">
        <x:v>2026Q3</x:v>
      </x:c>
      <x:c r="Q255" s="3" t="str">
        <x:v>27</x:v>
      </x:c>
      <x:c r="R255" s="3" t="str">
        <x:v>210</x:v>
      </x:c>
      <x:c r="S255" s="3" t="str"/>
    </x:row>
    <x:row r="256" ht="22" customHeight="1">
      <x:c r="A256" s="3" t="str">
        <x:v>TX0270014</x:v>
      </x:c>
      <x:c r="B256" s="3" t="str">
        <x:v>960009444</x:v>
      </x:c>
      <x:c r="C256" s="11" t="d">
        <x:v>2024-04-01T00:00:00.000Z</x:v>
      </x:c>
      <x:c r="D256" s="11" t="d">
        <x:v>2024-06-30T00:00:00.000Z</x:v>
      </x:c>
      <x:c r="E256" s="3" t="str">
        <x:v>Y</x:v>
      </x:c>
      <x:c r="F256" s="3" t="str">
        <x:v>MCL</x:v>
      </x:c>
      <x:c r="G256" s="3" t="str">
        <x:v>4010</x:v>
      </x:c>
      <x:c r="H256" s="12" t="n">
        <x:v>38</x:v>
      </x:c>
      <x:c r="I256" s="3" t="str">
        <x:v>PCI/L</x:v>
      </x:c>
      <x:c r="J256" s="3" t="str">
        <x:v>5 pCi/L</x:v>
      </x:c>
      <x:c r="K256" s="3" t="str">
        <x:v>Archived</x:v>
      </x:c>
      <x:c r="L256" s="11" t="d">
        <x:v>2024-06-30T00:00:00.000Z</x:v>
      </x:c>
      <x:c r="M256" s="11" t="d">
        <x:v>2025-05-14T00:00:00.000Z</x:v>
      </x:c>
      <x:c r="N256" s="11" t="d">
        <x:v>2026-09-28T00:00:00.000Z</x:v>
      </x:c>
      <x:c r="O256" s="3" t="str"/>
      <x:c r="P256" s="3" t="str">
        <x:v>2026Q3</x:v>
      </x:c>
      <x:c r="Q256" s="3" t="str">
        <x:v>02</x:v>
      </x:c>
      <x:c r="R256" s="3" t="str">
        <x:v>340</x:v>
      </x:c>
      <x:c r="S256" s="3" t="str"/>
    </x:row>
    <x:row r="257" ht="22" customHeight="1">
      <x:c r="A257" s="3" t="str">
        <x:v>TX0270014</x:v>
      </x:c>
      <x:c r="B257" s="3" t="str">
        <x:v>960009445</x:v>
      </x:c>
      <x:c r="C257" s="11" t="d">
        <x:v>2024-04-01T00:00:00.000Z</x:v>
      </x:c>
      <x:c r="D257" s="11" t="d">
        <x:v>2024-06-30T00:00:00.000Z</x:v>
      </x:c>
      <x:c r="E257" s="3" t="str">
        <x:v>Y</x:v>
      </x:c>
      <x:c r="F257" s="3" t="str">
        <x:v>MCL</x:v>
      </x:c>
      <x:c r="G257" s="3" t="str">
        <x:v>4000</x:v>
      </x:c>
      <x:c r="H257" s="12" t="n">
        <x:v>117</x:v>
      </x:c>
      <x:c r="I257" s="3" t="str">
        <x:v>PCI/L</x:v>
      </x:c>
      <x:c r="J257" s="3" t="str">
        <x:v>15 pCi/L</x:v>
      </x:c>
      <x:c r="K257" s="3" t="str">
        <x:v>Archived</x:v>
      </x:c>
      <x:c r="L257" s="11" t="d">
        <x:v>2024-06-30T00:00:00.000Z</x:v>
      </x:c>
      <x:c r="M257" s="11" t="d">
        <x:v>2025-05-14T00:00:00.000Z</x:v>
      </x:c>
      <x:c r="N257" s="11" t="d">
        <x:v>2026-09-28T00:00:00.000Z</x:v>
      </x:c>
      <x:c r="O257" s="3" t="str"/>
      <x:c r="P257" s="3" t="str">
        <x:v>2026Q3</x:v>
      </x:c>
      <x:c r="Q257" s="3" t="str">
        <x:v>02</x:v>
      </x:c>
      <x:c r="R257" s="3" t="str">
        <x:v>340</x:v>
      </x:c>
      <x:c r="S257" s="3" t="str"/>
    </x:row>
    <x:row r="258" ht="22" customHeight="1">
      <x:c r="A258" s="3" t="str">
        <x:v>TX0270014</x:v>
      </x:c>
      <x:c r="B258" s="3" t="str">
        <x:v>960009453</x:v>
      </x:c>
      <x:c r="C258" s="11" t="d">
        <x:v>2024-07-01T00:00:00.000Z</x:v>
      </x:c>
      <x:c r="D258" s="11" t="d">
        <x:v>2024-09-30T00:00:00.000Z</x:v>
      </x:c>
      <x:c r="E258" s="3" t="str">
        <x:v>Y</x:v>
      </x:c>
      <x:c r="F258" s="3" t="str">
        <x:v>MCL</x:v>
      </x:c>
      <x:c r="G258" s="3" t="str">
        <x:v>4010</x:v>
      </x:c>
      <x:c r="H258" s="12" t="n">
        <x:v>37</x:v>
      </x:c>
      <x:c r="I258" s="3" t="str">
        <x:v>PCI/L</x:v>
      </x:c>
      <x:c r="J258" s="3" t="str">
        <x:v>5 pCi/L</x:v>
      </x:c>
      <x:c r="K258" s="3" t="str">
        <x:v>Archived</x:v>
      </x:c>
      <x:c r="L258" s="11" t="d">
        <x:v>2024-09-30T00:00:00.000Z</x:v>
      </x:c>
      <x:c r="M258" s="11" t="d">
        <x:v>2025-06-27T00:00:00.000Z</x:v>
      </x:c>
      <x:c r="N258" s="11" t="d">
        <x:v>2026-09-28T00:00:00.000Z</x:v>
      </x:c>
      <x:c r="O258" s="3" t="str"/>
      <x:c r="P258" s="3" t="str">
        <x:v>2026Q3</x:v>
      </x:c>
      <x:c r="Q258" s="3" t="str">
        <x:v>02</x:v>
      </x:c>
      <x:c r="R258" s="3" t="str">
        <x:v>340</x:v>
      </x:c>
      <x:c r="S258" s="3" t="str"/>
    </x:row>
    <x:row r="259" ht="22" customHeight="1">
      <x:c r="A259" s="3" t="str">
        <x:v>TX0270014</x:v>
      </x:c>
      <x:c r="B259" s="3" t="str">
        <x:v>960009454</x:v>
      </x:c>
      <x:c r="C259" s="11" t="d">
        <x:v>2024-07-01T00:00:00.000Z</x:v>
      </x:c>
      <x:c r="D259" s="11" t="d">
        <x:v>2024-09-30T00:00:00.000Z</x:v>
      </x:c>
      <x:c r="E259" s="3" t="str">
        <x:v>Y</x:v>
      </x:c>
      <x:c r="F259" s="3" t="str">
        <x:v>MCL</x:v>
      </x:c>
      <x:c r="G259" s="3" t="str">
        <x:v>4000</x:v>
      </x:c>
      <x:c r="H259" s="12" t="n">
        <x:v>114</x:v>
      </x:c>
      <x:c r="I259" s="3" t="str">
        <x:v>PCI/L</x:v>
      </x:c>
      <x:c r="J259" s="3" t="str">
        <x:v>15 pCi/L</x:v>
      </x:c>
      <x:c r="K259" s="3" t="str">
        <x:v>Archived</x:v>
      </x:c>
      <x:c r="L259" s="11" t="d">
        <x:v>2024-09-30T00:00:00.000Z</x:v>
      </x:c>
      <x:c r="M259" s="11" t="d">
        <x:v>2025-06-27T00:00:00.000Z</x:v>
      </x:c>
      <x:c r="N259" s="11" t="d">
        <x:v>2026-09-28T00:00:00.000Z</x:v>
      </x:c>
      <x:c r="O259" s="3" t="str"/>
      <x:c r="P259" s="3" t="str">
        <x:v>2026Q3</x:v>
      </x:c>
      <x:c r="Q259" s="3" t="str">
        <x:v>02</x:v>
      </x:c>
      <x:c r="R259" s="3" t="str">
        <x:v>340</x:v>
      </x:c>
      <x:c r="S259" s="3" t="str"/>
    </x:row>
    <x:row r="260" ht="22" customHeight="1">
      <x:c r="A260" s="3" t="str">
        <x:v>TX0270014</x:v>
      </x:c>
      <x:c r="B260" s="3" t="str">
        <x:v>960009462</x:v>
      </x:c>
      <x:c r="C260" s="11" t="d">
        <x:v>2024-10-01T00:00:00.000Z</x:v>
      </x:c>
      <x:c r="D260" s="11" t="d">
        <x:v>2024-12-31T00:00:00.000Z</x:v>
      </x:c>
      <x:c r="E260" s="3" t="str">
        <x:v>Y</x:v>
      </x:c>
      <x:c r="F260" s="3" t="str">
        <x:v>MCL</x:v>
      </x:c>
      <x:c r="G260" s="3" t="str">
        <x:v>4010</x:v>
      </x:c>
      <x:c r="H260" s="12" t="n">
        <x:v>37</x:v>
      </x:c>
      <x:c r="I260" s="3" t="str">
        <x:v>PCI/L</x:v>
      </x:c>
      <x:c r="J260" s="3" t="str">
        <x:v>5 pCi/L</x:v>
      </x:c>
      <x:c r="K260" s="3" t="str">
        <x:v>Archived</x:v>
      </x:c>
      <x:c r="L260" s="11" t="d">
        <x:v>2024-12-31T00:00:00.000Z</x:v>
      </x:c>
      <x:c r="M260" s="11" t="d">
        <x:v>2026-01-06T00:00:00.000Z</x:v>
      </x:c>
      <x:c r="N260" s="11" t="d">
        <x:v>2026-09-28T00:00:00.000Z</x:v>
      </x:c>
      <x:c r="O260" s="3" t="str"/>
      <x:c r="P260" s="3" t="str">
        <x:v>2026Q3</x:v>
      </x:c>
      <x:c r="Q260" s="3" t="str">
        <x:v>02</x:v>
      </x:c>
      <x:c r="R260" s="3" t="str">
        <x:v>340</x:v>
      </x:c>
      <x:c r="S260" s="3" t="str"/>
    </x:row>
    <x:row r="261" ht="22" customHeight="1">
      <x:c r="A261" s="3" t="str">
        <x:v>TX0270014</x:v>
      </x:c>
      <x:c r="B261" s="3" t="str">
        <x:v>960009463</x:v>
      </x:c>
      <x:c r="C261" s="11" t="d">
        <x:v>2024-10-01T00:00:00.000Z</x:v>
      </x:c>
      <x:c r="D261" s="11" t="d">
        <x:v>2024-12-31T00:00:00.000Z</x:v>
      </x:c>
      <x:c r="E261" s="3" t="str">
        <x:v>Y</x:v>
      </x:c>
      <x:c r="F261" s="3" t="str">
        <x:v>MCL</x:v>
      </x:c>
      <x:c r="G261" s="3" t="str">
        <x:v>4000</x:v>
      </x:c>
      <x:c r="H261" s="12" t="n">
        <x:v>122</x:v>
      </x:c>
      <x:c r="I261" s="3" t="str">
        <x:v>PCI/L</x:v>
      </x:c>
      <x:c r="J261" s="3" t="str">
        <x:v>15 pCi/L</x:v>
      </x:c>
      <x:c r="K261" s="3" t="str">
        <x:v>Archived</x:v>
      </x:c>
      <x:c r="L261" s="11" t="d">
        <x:v>2024-12-31T00:00:00.000Z</x:v>
      </x:c>
      <x:c r="M261" s="11" t="d">
        <x:v>2026-01-06T00:00:00.000Z</x:v>
      </x:c>
      <x:c r="N261" s="11" t="d">
        <x:v>2026-09-28T00:00:00.000Z</x:v>
      </x:c>
      <x:c r="O261" s="3" t="str"/>
      <x:c r="P261" s="3" t="str">
        <x:v>2026Q3</x:v>
      </x:c>
      <x:c r="Q261" s="3" t="str">
        <x:v>02</x:v>
      </x:c>
      <x:c r="R261" s="3" t="str">
        <x:v>340</x:v>
      </x:c>
      <x:c r="S261" s="3" t="str"/>
    </x:row>
    <x:row r="262" ht="22" customHeight="1">
      <x:c r="A262" s="3" t="str">
        <x:v>TX0270014</x:v>
      </x:c>
      <x:c r="B262" s="3" t="str">
        <x:v>960009442</x:v>
      </x:c>
      <x:c r="C262" s="11" t="d">
        <x:v>2024-12-12T00:00:00.000Z</x:v>
      </x:c>
      <x:c r="D262" s="11" t="d">
        <x:v>2025-05-29T00:00:00.000Z</x:v>
      </x:c>
      <x:c r="E262" s="3" t="str">
        <x:v>N</x:v>
      </x:c>
      <x:c r="F262" s="3" t="str">
        <x:v>Other</x:v>
      </x:c>
      <x:c r="G262" s="3" t="str">
        <x:v>7500</x:v>
      </x:c>
      <x:c r="H262" s="12" t="str"/>
      <x:c r="I262" s="3" t="str"/>
      <x:c r="J262" s="3" t="str">
        <x:v> </x:v>
      </x:c>
      <x:c r="K262" s="3" t="str">
        <x:v>Resolved</x:v>
      </x:c>
      <x:c r="L262" s="11" t="d">
        <x:v>2025-05-29T00:00:00.000Z</x:v>
      </x:c>
      <x:c r="M262" s="11" t="d">
        <x:v>2025-02-26T00:00:00.000Z</x:v>
      </x:c>
      <x:c r="N262" s="11" t="d">
        <x:v>2026-09-28T00:00:00.000Z</x:v>
      </x:c>
      <x:c r="O262" s="3" t="str"/>
      <x:c r="P262" s="3" t="str">
        <x:v>2026Q3</x:v>
      </x:c>
      <x:c r="Q262" s="3" t="str">
        <x:v>75</x:v>
      </x:c>
      <x:c r="R262" s="3" t="str">
        <x:v>410</x:v>
      </x:c>
      <x:c r="S262" s="3" t="str"/>
    </x:row>
    <x:row r="263" ht="22" customHeight="1">
      <x:c r="A263" s="3" t="str">
        <x:v>TX0270014</x:v>
      </x:c>
      <x:c r="B263" s="3" t="str">
        <x:v>960009443</x:v>
      </x:c>
      <x:c r="C263" s="11" t="d">
        <x:v>2024-12-12T00:00:00.000Z</x:v>
      </x:c>
      <x:c r="D263" s="11" t="d">
        <x:v>2025-05-29T00:00:00.000Z</x:v>
      </x:c>
      <x:c r="E263" s="3" t="str">
        <x:v>N</x:v>
      </x:c>
      <x:c r="F263" s="3" t="str">
        <x:v>Other</x:v>
      </x:c>
      <x:c r="G263" s="3" t="str">
        <x:v>7500</x:v>
      </x:c>
      <x:c r="H263" s="12" t="str"/>
      <x:c r="I263" s="3" t="str"/>
      <x:c r="J263" s="3" t="str">
        <x:v> </x:v>
      </x:c>
      <x:c r="K263" s="3" t="str">
        <x:v>Resolved</x:v>
      </x:c>
      <x:c r="L263" s="11" t="d">
        <x:v>2025-05-29T00:00:00.000Z</x:v>
      </x:c>
      <x:c r="M263" s="11" t="d">
        <x:v>2025-02-26T00:00:00.000Z</x:v>
      </x:c>
      <x:c r="N263" s="11" t="d">
        <x:v>2026-09-28T00:00:00.000Z</x:v>
      </x:c>
      <x:c r="O263" s="3" t="str"/>
      <x:c r="P263" s="3" t="str">
        <x:v>2026Q3</x:v>
      </x:c>
      <x:c r="Q263" s="3" t="str">
        <x:v>75</x:v>
      </x:c>
      <x:c r="R263" s="3" t="str">
        <x:v>410</x:v>
      </x:c>
      <x:c r="S263" s="3" t="str"/>
    </x:row>
    <x:row r="264" ht="22" customHeight="1">
      <x:c r="A264" s="3" t="str">
        <x:v>TX0270014</x:v>
      </x:c>
      <x:c r="B264" s="3" t="str">
        <x:v>960009469</x:v>
      </x:c>
      <x:c r="C264" s="11" t="d">
        <x:v>2025-01-01T00:00:00.000Z</x:v>
      </x:c>
      <x:c r="D264" s="11" t="d">
        <x:v>2025-03-31T00:00:00.000Z</x:v>
      </x:c>
      <x:c r="E264" s="3" t="str">
        <x:v>Y</x:v>
      </x:c>
      <x:c r="F264" s="3" t="str">
        <x:v>MCL</x:v>
      </x:c>
      <x:c r="G264" s="3" t="str">
        <x:v>4010</x:v>
      </x:c>
      <x:c r="H264" s="12" t="n">
        <x:v>39</x:v>
      </x:c>
      <x:c r="I264" s="3" t="str">
        <x:v>PCI/L</x:v>
      </x:c>
      <x:c r="J264" s="3" t="str">
        <x:v>5 pCi/L</x:v>
      </x:c>
      <x:c r="K264" s="3" t="str">
        <x:v>Archived</x:v>
      </x:c>
      <x:c r="L264" s="11" t="d">
        <x:v>2025-03-31T00:00:00.000Z</x:v>
      </x:c>
      <x:c r="M264" s="11" t="d">
        <x:v>2026-03-31T00:00:00.000Z</x:v>
      </x:c>
      <x:c r="N264" s="11" t="d">
        <x:v>2026-09-28T00:00:00.000Z</x:v>
      </x:c>
      <x:c r="O264" s="3" t="str"/>
      <x:c r="P264" s="3" t="str">
        <x:v>2026Q3</x:v>
      </x:c>
      <x:c r="Q264" s="3" t="str">
        <x:v>02</x:v>
      </x:c>
      <x:c r="R264" s="3" t="str">
        <x:v>340</x:v>
      </x:c>
      <x:c r="S264" s="3" t="str"/>
    </x:row>
    <x:row r="265" ht="22" customHeight="1">
      <x:c r="A265" s="3" t="str">
        <x:v>TX0270014</x:v>
      </x:c>
      <x:c r="B265" s="3" t="str">
        <x:v>960009470</x:v>
      </x:c>
      <x:c r="C265" s="11" t="d">
        <x:v>2025-01-01T00:00:00.000Z</x:v>
      </x:c>
      <x:c r="D265" s="11" t="d">
        <x:v>2025-03-31T00:00:00.000Z</x:v>
      </x:c>
      <x:c r="E265" s="3" t="str">
        <x:v>Y</x:v>
      </x:c>
      <x:c r="F265" s="3" t="str">
        <x:v>MCL</x:v>
      </x:c>
      <x:c r="G265" s="3" t="str">
        <x:v>4000</x:v>
      </x:c>
      <x:c r="H265" s="12" t="n">
        <x:v>124</x:v>
      </x:c>
      <x:c r="I265" s="3" t="str">
        <x:v>PCI/L</x:v>
      </x:c>
      <x:c r="J265" s="3" t="str">
        <x:v>15 pCi/L</x:v>
      </x:c>
      <x:c r="K265" s="3" t="str">
        <x:v>Archived</x:v>
      </x:c>
      <x:c r="L265" s="11" t="d">
        <x:v>2025-03-31T00:00:00.000Z</x:v>
      </x:c>
      <x:c r="M265" s="11" t="d">
        <x:v>2026-03-31T00:00:00.000Z</x:v>
      </x:c>
      <x:c r="N265" s="11" t="d">
        <x:v>2026-09-28T00:00:00.000Z</x:v>
      </x:c>
      <x:c r="O265" s="3" t="str"/>
      <x:c r="P265" s="3" t="str">
        <x:v>2026Q3</x:v>
      </x:c>
      <x:c r="Q265" s="3" t="str">
        <x:v>02</x:v>
      </x:c>
      <x:c r="R265" s="3" t="str">
        <x:v>340</x:v>
      </x:c>
      <x:c r="S265" s="3" t="str"/>
    </x:row>
    <x:row r="266" ht="22" customHeight="1">
      <x:c r="A266" s="3" t="str">
        <x:v>TX0270014</x:v>
      </x:c>
      <x:c r="B266" s="3" t="str">
        <x:v>960009484</x:v>
      </x:c>
      <x:c r="C266" s="11" t="d">
        <x:v>2025-04-01T00:00:00.000Z</x:v>
      </x:c>
      <x:c r="D266" s="11" t="d">
        <x:v>2025-06-30T00:00:00.000Z</x:v>
      </x:c>
      <x:c r="E266" s="3" t="str">
        <x:v>Y</x:v>
      </x:c>
      <x:c r="F266" s="3" t="str">
        <x:v>MCL</x:v>
      </x:c>
      <x:c r="G266" s="3" t="str">
        <x:v>4010</x:v>
      </x:c>
      <x:c r="H266" s="12" t="n">
        <x:v>40</x:v>
      </x:c>
      <x:c r="I266" s="3" t="str">
        <x:v>PCI/L</x:v>
      </x:c>
      <x:c r="J266" s="3" t="str">
        <x:v>5 pCi/L</x:v>
      </x:c>
      <x:c r="K266" s="3" t="str">
        <x:v>Archived</x:v>
      </x:c>
      <x:c r="L266" s="11" t="d">
        <x:v>2025-06-30T00:00:00.000Z</x:v>
      </x:c>
      <x:c r="M266" s="11" t="d">
        <x:v>2026-06-26T00:00:00.000Z</x:v>
      </x:c>
      <x:c r="N266" s="11" t="d">
        <x:v>2026-09-28T00:00:00.000Z</x:v>
      </x:c>
      <x:c r="O266" s="3" t="str"/>
      <x:c r="P266" s="3" t="str">
        <x:v>2026Q3</x:v>
      </x:c>
      <x:c r="Q266" s="3" t="str">
        <x:v>02</x:v>
      </x:c>
      <x:c r="R266" s="3" t="str">
        <x:v>340</x:v>
      </x:c>
      <x:c r="S266" s="3" t="str"/>
    </x:row>
    <x:row r="267" ht="22" customHeight="1">
      <x:c r="A267" s="3" t="str">
        <x:v>TX0270014</x:v>
      </x:c>
      <x:c r="B267" s="3" t="str">
        <x:v>960009485</x:v>
      </x:c>
      <x:c r="C267" s="11" t="d">
        <x:v>2025-04-01T00:00:00.000Z</x:v>
      </x:c>
      <x:c r="D267" s="11" t="d">
        <x:v>2025-06-30T00:00:00.000Z</x:v>
      </x:c>
      <x:c r="E267" s="3" t="str">
        <x:v>Y</x:v>
      </x:c>
      <x:c r="F267" s="3" t="str">
        <x:v>MCL</x:v>
      </x:c>
      <x:c r="G267" s="3" t="str">
        <x:v>4000</x:v>
      </x:c>
      <x:c r="H267" s="12" t="n">
        <x:v>123</x:v>
      </x:c>
      <x:c r="I267" s="3" t="str">
        <x:v>PCI/L</x:v>
      </x:c>
      <x:c r="J267" s="3" t="str">
        <x:v>15 pCi/L</x:v>
      </x:c>
      <x:c r="K267" s="3" t="str">
        <x:v>Archived</x:v>
      </x:c>
      <x:c r="L267" s="11" t="d">
        <x:v>2025-06-30T00:00:00.000Z</x:v>
      </x:c>
      <x:c r="M267" s="11" t="d">
        <x:v>2026-06-26T00:00:00.000Z</x:v>
      </x:c>
      <x:c r="N267" s="11" t="d">
        <x:v>2026-09-28T00:00:00.000Z</x:v>
      </x:c>
      <x:c r="O267" s="3" t="str"/>
      <x:c r="P267" s="3" t="str">
        <x:v>2026Q3</x:v>
      </x:c>
      <x:c r="Q267" s="3" t="str">
        <x:v>02</x:v>
      </x:c>
      <x:c r="R267" s="3" t="str">
        <x:v>340</x:v>
      </x:c>
      <x:c r="S267" s="3" t="str"/>
    </x:row>
    <x:row r="268" ht="22" customHeight="1">
      <x:c r="A268" s="3" t="str">
        <x:v>TX0270014</x:v>
      </x:c>
      <x:c r="B268" s="3" t="str">
        <x:v>960009464</x:v>
      </x:c>
      <x:c r="C268" s="11" t="d">
        <x:v>2025-06-01T00:00:00.000Z</x:v>
      </x:c>
      <x:c r="D268" s="11" t="d">
        <x:v>2025-11-30T00:00:00.000Z</x:v>
      </x:c>
      <x:c r="E268" s="3" t="str">
        <x:v>N</x:v>
      </x:c>
      <x:c r="F268" s="3" t="str">
        <x:v>MR</x:v>
      </x:c>
      <x:c r="G268" s="3" t="str">
        <x:v>5000</x:v>
      </x:c>
      <x:c r="H268" s="12" t="str"/>
      <x:c r="I268" s="3" t="str"/>
      <x:c r="J268" s="3" t="str">
        <x:v>TT </x:v>
      </x:c>
      <x:c r="K268" s="3" t="str">
        <x:v>Archived</x:v>
      </x:c>
      <x:c r="L268" s="11" t="d">
        <x:v>2025-11-30T00:00:00.000Z</x:v>
      </x:c>
      <x:c r="M268" s="11" t="d">
        <x:v>2026-03-31T00:00:00.000Z</x:v>
      </x:c>
      <x:c r="N268" s="11" t="d">
        <x:v>2026-09-28T00:00:00.000Z</x:v>
      </x:c>
      <x:c r="O268" s="3" t="str"/>
      <x:c r="P268" s="3" t="str">
        <x:v>2026Q3</x:v>
      </x:c>
      <x:c r="Q268" s="3" t="str">
        <x:v>53</x:v>
      </x:c>
      <x:c r="R268" s="3" t="str">
        <x:v>350</x:v>
      </x:c>
      <x:c r="S268" s="3" t="str"/>
    </x:row>
    <x:row r="269" ht="22" customHeight="1">
      <x:c r="A269" s="3" t="str">
        <x:v>TX0270014</x:v>
      </x:c>
      <x:c r="B269" s="3" t="str">
        <x:v>960009478</x:v>
      </x:c>
      <x:c r="C269" s="11" t="d">
        <x:v>2025-07-01T00:00:00.000Z</x:v>
      </x:c>
      <x:c r="D269" s="11" t="d">
        <x:v>2025-09-30T00:00:00.000Z</x:v>
      </x:c>
      <x:c r="E269" s="3" t="str">
        <x:v>Y</x:v>
      </x:c>
      <x:c r="F269" s="3" t="str">
        <x:v>MCL</x:v>
      </x:c>
      <x:c r="G269" s="3" t="str">
        <x:v>4010</x:v>
      </x:c>
      <x:c r="H269" s="12" t="n">
        <x:v>30</x:v>
      </x:c>
      <x:c r="I269" s="3" t="str">
        <x:v>PCI/L</x:v>
      </x:c>
      <x:c r="J269" s="3" t="str">
        <x:v>5 pCi/L</x:v>
      </x:c>
      <x:c r="K269" s="3" t="str">
        <x:v>Archived</x:v>
      </x:c>
      <x:c r="L269" s="11" t="d">
        <x:v>2025-09-30T00:00:00.000Z</x:v>
      </x:c>
      <x:c r="M269" s="11" t="d">
        <x:v>2026-03-31T00:00:00.000Z</x:v>
      </x:c>
      <x:c r="N269" s="11" t="d">
        <x:v>2026-09-28T00:00:00.000Z</x:v>
      </x:c>
      <x:c r="O269" s="3" t="str"/>
      <x:c r="P269" s="3" t="str">
        <x:v>2026Q3</x:v>
      </x:c>
      <x:c r="Q269" s="3" t="str">
        <x:v>02</x:v>
      </x:c>
      <x:c r="R269" s="3" t="str">
        <x:v>340</x:v>
      </x:c>
      <x:c r="S269" s="3" t="str"/>
    </x:row>
    <x:row r="270" ht="22" customHeight="1">
      <x:c r="A270" s="3" t="str">
        <x:v>TX0270014</x:v>
      </x:c>
      <x:c r="B270" s="3" t="str">
        <x:v>960009479</x:v>
      </x:c>
      <x:c r="C270" s="11" t="d">
        <x:v>2025-07-01T00:00:00.000Z</x:v>
      </x:c>
      <x:c r="D270" s="11" t="d">
        <x:v>2025-09-30T00:00:00.000Z</x:v>
      </x:c>
      <x:c r="E270" s="3" t="str">
        <x:v>Y</x:v>
      </x:c>
      <x:c r="F270" s="3" t="str">
        <x:v>MCL</x:v>
      </x:c>
      <x:c r="G270" s="3" t="str">
        <x:v>4000</x:v>
      </x:c>
      <x:c r="H270" s="12" t="n">
        <x:v>91</x:v>
      </x:c>
      <x:c r="I270" s="3" t="str">
        <x:v>PCI/L</x:v>
      </x:c>
      <x:c r="J270" s="3" t="str">
        <x:v>15 pCi/L</x:v>
      </x:c>
      <x:c r="K270" s="3" t="str">
        <x:v>Archived</x:v>
      </x:c>
      <x:c r="L270" s="11" t="d">
        <x:v>2025-09-30T00:00:00.000Z</x:v>
      </x:c>
      <x:c r="M270" s="11" t="d">
        <x:v>2026-03-31T00:00:00.000Z</x:v>
      </x:c>
      <x:c r="N270" s="11" t="d">
        <x:v>2026-09-28T00:00:00.000Z</x:v>
      </x:c>
      <x:c r="O270" s="3" t="str"/>
      <x:c r="P270" s="3" t="str">
        <x:v>2026Q3</x:v>
      </x:c>
      <x:c r="Q270" s="3" t="str">
        <x:v>02</x:v>
      </x:c>
      <x:c r="R270" s="3" t="str">
        <x:v>340</x:v>
      </x:c>
      <x:c r="S270" s="3" t="str"/>
    </x:row>
    <x:row r="271" ht="22" customHeight="1">
      <x:c r="A271" s="3" t="str">
        <x:v>TX0270014</x:v>
      </x:c>
      <x:c r="B271" s="3" t="str">
        <x:v>960009486</x:v>
      </x:c>
      <x:c r="C271" s="11" t="d">
        <x:v>2025-10-01T00:00:00.000Z</x:v>
      </x:c>
      <x:c r="D271" s="11"/>
      <x:c r="E271" s="3" t="str">
        <x:v>N</x:v>
      </x:c>
      <x:c r="F271" s="3" t="str">
        <x:v>MR</x:v>
      </x:c>
      <x:c r="G271" s="3" t="str">
        <x:v>5000</x:v>
      </x:c>
      <x:c r="H271" s="12" t="str"/>
      <x:c r="I271" s="3" t="str"/>
      <x:c r="J271" s="3" t="str">
        <x:v>TT </x:v>
      </x:c>
      <x:c r="K271" s="3" t="str">
        <x:v>Unaddressed</x:v>
      </x:c>
      <x:c r="L271" s="11"/>
      <x:c r="M271" s="11" t="d">
        <x:v>2026-06-26T00:00:00.000Z</x:v>
      </x:c>
      <x:c r="N271" s="11" t="d">
        <x:v>2026-09-28T00:00:00.000Z</x:v>
      </x:c>
      <x:c r="O271" s="3" t="str"/>
      <x:c r="P271" s="3" t="str">
        <x:v>2026Q3</x:v>
      </x:c>
      <x:c r="Q271" s="3" t="str">
        <x:v>56</x:v>
      </x:c>
      <x:c r="R271" s="3" t="str">
        <x:v>350</x:v>
      </x:c>
      <x:c r="S271" s="3" t="str">
        <x:v>---&gt;</x:v>
      </x:c>
    </x:row>
    <x:row r="272" ht="22" customHeight="1">
      <x:c r="A272" s="3" t="str">
        <x:v>TX0270014</x:v>
      </x:c>
      <x:c r="B272" s="3" t="str">
        <x:v>960009503</x:v>
      </x:c>
      <x:c r="C272" s="11" t="d">
        <x:v>2025-10-01T00:00:00.000Z</x:v>
      </x:c>
      <x:c r="D272" s="11" t="d">
        <x:v>2025-12-31T00:00:00.000Z</x:v>
      </x:c>
      <x:c r="E272" s="3" t="str">
        <x:v>Y</x:v>
      </x:c>
      <x:c r="F272" s="3" t="str">
        <x:v>MCL</x:v>
      </x:c>
      <x:c r="G272" s="3" t="str">
        <x:v>4010</x:v>
      </x:c>
      <x:c r="H272" s="12" t="n">
        <x:v>39</x:v>
      </x:c>
      <x:c r="I272" s="3" t="str">
        <x:v>PCI/L</x:v>
      </x:c>
      <x:c r="J272" s="3" t="str">
        <x:v>5 pCi/L</x:v>
      </x:c>
      <x:c r="K272" s="3" t="str">
        <x:v>Archived</x:v>
      </x:c>
      <x:c r="L272" s="11" t="d">
        <x:v>2025-12-31T00:00:00.000Z</x:v>
      </x:c>
      <x:c r="M272" s="11" t="d">
        <x:v>2026-09-22T00:00:00.000Z</x:v>
      </x:c>
      <x:c r="N272" s="11" t="d">
        <x:v>2026-09-28T00:00:00.000Z</x:v>
      </x:c>
      <x:c r="O272" s="3" t="str"/>
      <x:c r="P272" s="3" t="str">
        <x:v>2026Q3</x:v>
      </x:c>
      <x:c r="Q272" s="3" t="str">
        <x:v>02</x:v>
      </x:c>
      <x:c r="R272" s="3" t="str">
        <x:v>340</x:v>
      </x:c>
      <x:c r="S272" s="3" t="str"/>
    </x:row>
    <x:row r="273" ht="22" customHeight="1">
      <x:c r="A273" s="3" t="str">
        <x:v>TX0270014</x:v>
      </x:c>
      <x:c r="B273" s="3" t="str">
        <x:v>960009504</x:v>
      </x:c>
      <x:c r="C273" s="11" t="d">
        <x:v>2025-10-01T00:00:00.000Z</x:v>
      </x:c>
      <x:c r="D273" s="11" t="d">
        <x:v>2025-12-31T00:00:00.000Z</x:v>
      </x:c>
      <x:c r="E273" s="3" t="str">
        <x:v>Y</x:v>
      </x:c>
      <x:c r="F273" s="3" t="str">
        <x:v>MCL</x:v>
      </x:c>
      <x:c r="G273" s="3" t="str">
        <x:v>4000</x:v>
      </x:c>
      <x:c r="H273" s="12" t="n">
        <x:v>115</x:v>
      </x:c>
      <x:c r="I273" s="3" t="str">
        <x:v>PCI/L</x:v>
      </x:c>
      <x:c r="J273" s="3" t="str">
        <x:v>15 pCi/L</x:v>
      </x:c>
      <x:c r="K273" s="3" t="str">
        <x:v>Archived</x:v>
      </x:c>
      <x:c r="L273" s="11" t="d">
        <x:v>2025-12-31T00:00:00.000Z</x:v>
      </x:c>
      <x:c r="M273" s="11" t="d">
        <x:v>2026-09-22T00:00:00.000Z</x:v>
      </x:c>
      <x:c r="N273" s="11" t="d">
        <x:v>2026-09-28T00:00:00.000Z</x:v>
      </x:c>
      <x:c r="O273" s="3" t="str"/>
      <x:c r="P273" s="3" t="str">
        <x:v>2026Q3</x:v>
      </x:c>
      <x:c r="Q273" s="3" t="str">
        <x:v>02</x:v>
      </x:c>
      <x:c r="R273" s="3" t="str">
        <x:v>340</x:v>
      </x:c>
      <x:c r="S273" s="3" t="str"/>
    </x:row>
    <x:row r="274" ht="22" customHeight="1">
      <x:c r="A274" s="3" t="str">
        <x:v>TX0270014</x:v>
      </x:c>
      <x:c r="B274" s="3" t="str">
        <x:v>960009505</x:v>
      </x:c>
      <x:c r="C274" s="11" t="d">
        <x:v>2026-01-01T00:00:00.000Z</x:v>
      </x:c>
      <x:c r="D274" s="11" t="d">
        <x:v>2026-06-30T00:00:00.000Z</x:v>
      </x:c>
      <x:c r="E274" s="3" t="str">
        <x:v>N</x:v>
      </x:c>
      <x:c r="F274" s="3" t="str">
        <x:v>MR</x:v>
      </x:c>
      <x:c r="G274" s="3" t="str">
        <x:v>5000</x:v>
      </x:c>
      <x:c r="H274" s="12" t="str"/>
      <x:c r="I274" s="3" t="str"/>
      <x:c r="J274" s="3" t="str">
        <x:v>TT </x:v>
      </x:c>
      <x:c r="K274" s="3" t="str">
        <x:v>Archived</x:v>
      </x:c>
      <x:c r="L274" s="11" t="d">
        <x:v>2026-06-30T00:00:00.000Z</x:v>
      </x:c>
      <x:c r="M274" s="11" t="d">
        <x:v>2026-09-28T00:00:00.000Z</x:v>
      </x:c>
      <x:c r="N274" s="11"/>
      <x:c r="O274" s="3" t="str"/>
      <x:c r="P274" s="3" t="str">
        <x:v>2026Q3</x:v>
      </x:c>
      <x:c r="Q274" s="3" t="str">
        <x:v>53</x:v>
      </x:c>
      <x:c r="R274" s="3" t="str">
        <x:v>350</x:v>
      </x:c>
      <x:c r="S274" s="3" t="str"/>
    </x:row>
    <x:row r="275" ht="22" customHeight="1">
      <x:c r="A275" s="3" t="str">
        <x:v>TX0270014</x:v>
      </x:c>
      <x:c r="B275" s="3" t="str">
        <x:v>960009489</x:v>
      </x:c>
      <x:c r="C275" s="11" t="d">
        <x:v>2026-04-30T00:00:00.000Z</x:v>
      </x:c>
      <x:c r="D275" s="11"/>
      <x:c r="E275" s="3" t="str">
        <x:v>Y</x:v>
      </x:c>
      <x:c r="F275" s="3" t="str">
        <x:v>TT</x:v>
      </x:c>
      <x:c r="G275" s="3" t="str">
        <x:v>5000</x:v>
      </x:c>
      <x:c r="H275" s="12" t="str"/>
      <x:c r="I275" s="3" t="str"/>
      <x:c r="J275" s="3" t="str">
        <x:v>TT </x:v>
      </x:c>
      <x:c r="K275" s="3" t="str">
        <x:v>Unaddressed</x:v>
      </x:c>
      <x:c r="L275" s="11"/>
      <x:c r="M275" s="11" t="d">
        <x:v>2026-06-26T00:00:00.000Z</x:v>
      </x:c>
      <x:c r="N275" s="11" t="d">
        <x:v>2026-09-28T00:00:00.000Z</x:v>
      </x:c>
      <x:c r="O275" s="3" t="str"/>
      <x:c r="P275" s="3" t="str">
        <x:v>2026Q3</x:v>
      </x:c>
      <x:c r="Q275" s="3" t="str">
        <x:v>57</x:v>
      </x:c>
      <x:c r="R275" s="3" t="str">
        <x:v>350</x:v>
      </x:c>
      <x:c r="S275" s="3" t="str">
        <x:v>---&gt;</x:v>
      </x:c>
    </x:row>
    <x:row r="276" ht="22" customHeight="1">
      <x:c r="A276" s="3" t="str">
        <x:v>TX0270014</x:v>
      </x:c>
      <x:c r="B276" s="3" t="str">
        <x:v>960009509</x:v>
      </x:c>
      <x:c r="C276" s="11" t="d">
        <x:v>2026-04-30T00:00:00.000Z</x:v>
      </x:c>
      <x:c r="D276" s="11"/>
      <x:c r="E276" s="3" t="str">
        <x:v>N</x:v>
      </x:c>
      <x:c r="F276" s="3" t="str">
        <x:v>Other</x:v>
      </x:c>
      <x:c r="G276" s="3" t="str">
        <x:v>7500</x:v>
      </x:c>
      <x:c r="H276" s="12" t="str"/>
      <x:c r="I276" s="3" t="str"/>
      <x:c r="J276" s="3" t="str">
        <x:v> </x:v>
      </x:c>
      <x:c r="K276" s="3" t="str">
        <x:v>Unaddressed</x:v>
      </x:c>
      <x:c r="L276" s="11"/>
      <x:c r="M276" s="11" t="d">
        <x:v>2026-09-28T00:00:00.000Z</x:v>
      </x:c>
      <x:c r="N276" s="11"/>
      <x:c r="O276" s="3" t="str"/>
      <x:c r="P276" s="3" t="str">
        <x:v>2026Q3</x:v>
      </x:c>
      <x:c r="Q276" s="3" t="str">
        <x:v>75</x:v>
      </x:c>
      <x:c r="R276" s="3" t="str">
        <x:v>410</x:v>
      </x:c>
      <x:c r="S276" s="3" t="str">
        <x:v>---&gt;</x:v>
      </x:c>
    </x:row>
    <x:row r="277" ht="22" customHeight="1">
      <x:c r="A277" s="3" t="str">
        <x:v>TX0270014</x:v>
      </x:c>
      <x:c r="B277" s="3" t="str">
        <x:v>960009490</x:v>
      </x:c>
      <x:c r="C277" s="11" t="d">
        <x:v>2026-05-01T00:00:00.000Z</x:v>
      </x:c>
      <x:c r="D277" s="11" t="d">
        <x:v>2026-06-08T00:00:00.000Z</x:v>
      </x:c>
      <x:c r="E277" s="3" t="str">
        <x:v>Y</x:v>
      </x:c>
      <x:c r="F277" s="3" t="str">
        <x:v>TT</x:v>
      </x:c>
      <x:c r="G277" s="3" t="str">
        <x:v>5000</x:v>
      </x:c>
      <x:c r="H277" s="12" t="str"/>
      <x:c r="I277" s="3" t="str"/>
      <x:c r="J277" s="3" t="str">
        <x:v>TT </x:v>
      </x:c>
      <x:c r="K277" s="3" t="str">
        <x:v>Resolved</x:v>
      </x:c>
      <x:c r="L277" s="11" t="d">
        <x:v>2026-06-08T00:00:00.000Z</x:v>
      </x:c>
      <x:c r="M277" s="11" t="d">
        <x:v>2026-06-26T00:00:00.000Z</x:v>
      </x:c>
      <x:c r="N277" s="11" t="d">
        <x:v>2026-09-28T00:00:00.000Z</x:v>
      </x:c>
      <x:c r="O277" s="3" t="str"/>
      <x:c r="P277" s="3" t="str">
        <x:v>2026Q3</x:v>
      </x:c>
      <x:c r="Q277" s="3" t="str">
        <x:v>57</x:v>
      </x:c>
      <x:c r="R277" s="3" t="str">
        <x:v>350</x:v>
      </x:c>
      <x:c r="S277" s="3" t="str"/>
    </x:row>
    <x:row r="278" ht="22" customHeight="1">
      <x:c r="A278" s="3" t="str">
        <x:v>TX0270080</x:v>
      </x:c>
      <x:c r="B278" s="3" t="str">
        <x:v>189</x:v>
      </x:c>
      <x:c r="C278" s="11" t="d">
        <x:v>1988-11-10T00:00:00.000Z</x:v>
      </x:c>
      <x:c r="D278" s="11" t="d">
        <x:v>1989-11-09T00:00:00.000Z</x:v>
      </x:c>
      <x:c r="E278" s="3" t="str">
        <x:v>Y</x:v>
      </x:c>
      <x:c r="F278" s="3" t="str">
        <x:v>MCL</x:v>
      </x:c>
      <x:c r="G278" s="3" t="str">
        <x:v>4010</x:v>
      </x:c>
      <x:c r="H278" s="12" t="n">
        <x:v>21</x:v>
      </x:c>
      <x:c r="I278" s="3" t="str"/>
      <x:c r="J278" s="3" t="str">
        <x:v>5 pCi/L</x:v>
      </x:c>
      <x:c r="K278" s="3" t="str">
        <x:v>Archived</x:v>
      </x:c>
      <x:c r="L278" s="11" t="d">
        <x:v>1989-11-09T00:00:00.000Z</x:v>
      </x:c>
      <x:c r="M278" s="11" t="d">
        <x:v>1990-12-10T00:00:00.000Z</x:v>
      </x:c>
      <x:c r="N278" s="11" t="d">
        <x:v>2005-09-21T00:00:00.000Z</x:v>
      </x:c>
      <x:c r="O278" s="3" t="str"/>
      <x:c r="P278" s="3" t="str">
        <x:v>2026Q3</x:v>
      </x:c>
      <x:c r="Q278" s="3" t="str">
        <x:v>02</x:v>
      </x:c>
      <x:c r="R278" s="3" t="str">
        <x:v>340</x:v>
      </x:c>
      <x:c r="S278" s="3" t="str"/>
    </x:row>
    <x:row r="279" ht="22" customHeight="1">
      <x:c r="A279" s="3" t="str">
        <x:v>TX0270080</x:v>
      </x:c>
      <x:c r="B279" s="3" t="str">
        <x:v>190</x:v>
      </x:c>
      <x:c r="C279" s="11" t="d">
        <x:v>1988-11-10T00:00:00.000Z</x:v>
      </x:c>
      <x:c r="D279" s="11" t="d">
        <x:v>1989-11-09T00:00:00.000Z</x:v>
      </x:c>
      <x:c r="E279" s="3" t="str">
        <x:v>Y</x:v>
      </x:c>
      <x:c r="F279" s="3" t="str">
        <x:v>MCL</x:v>
      </x:c>
      <x:c r="G279" s="3" t="str">
        <x:v>4010</x:v>
      </x:c>
      <x:c r="H279" s="12" t="n">
        <x:v>21</x:v>
      </x:c>
      <x:c r="I279" s="3" t="str"/>
      <x:c r="J279" s="3" t="str">
        <x:v>5 pCi/L</x:v>
      </x:c>
      <x:c r="K279" s="3" t="str">
        <x:v>Archived</x:v>
      </x:c>
      <x:c r="L279" s="11" t="d">
        <x:v>1989-11-09T00:00:00.000Z</x:v>
      </x:c>
      <x:c r="M279" s="11" t="d">
        <x:v>1991-02-22T00:00:00.000Z</x:v>
      </x:c>
      <x:c r="N279" s="11" t="d">
        <x:v>2005-09-21T00:00:00.000Z</x:v>
      </x:c>
      <x:c r="O279" s="3" t="str"/>
      <x:c r="P279" s="3" t="str">
        <x:v>2026Q3</x:v>
      </x:c>
      <x:c r="Q279" s="3" t="str">
        <x:v>02</x:v>
      </x:c>
      <x:c r="R279" s="3" t="str">
        <x:v>340</x:v>
      </x:c>
      <x:c r="S279" s="3" t="str"/>
    </x:row>
    <x:row r="280" ht="22" customHeight="1">
      <x:c r="A280" s="3" t="str">
        <x:v>TX0270080</x:v>
      </x:c>
      <x:c r="B280" s="3" t="str">
        <x:v>191</x:v>
      </x:c>
      <x:c r="C280" s="11" t="d">
        <x:v>1988-11-10T00:00:00.000Z</x:v>
      </x:c>
      <x:c r="D280" s="11" t="d">
        <x:v>1992-11-09T00:00:00.000Z</x:v>
      </x:c>
      <x:c r="E280" s="3" t="str">
        <x:v>Y</x:v>
      </x:c>
      <x:c r="F280" s="3" t="str">
        <x:v>MCL</x:v>
      </x:c>
      <x:c r="G280" s="3" t="str">
        <x:v>4010</x:v>
      </x:c>
      <x:c r="H280" s="12" t="n">
        <x:v>21</x:v>
      </x:c>
      <x:c r="I280" s="3" t="str"/>
      <x:c r="J280" s="3" t="str">
        <x:v>5 pCi/L</x:v>
      </x:c>
      <x:c r="K280" s="3" t="str">
        <x:v>Archived</x:v>
      </x:c>
      <x:c r="L280" s="11" t="d">
        <x:v>1992-11-09T00:00:00.000Z</x:v>
      </x:c>
      <x:c r="M280" s="11" t="d">
        <x:v>1991-12-24T00:00:00.000Z</x:v>
      </x:c>
      <x:c r="N280" s="11" t="d">
        <x:v>2005-09-21T00:00:00.000Z</x:v>
      </x:c>
      <x:c r="O280" s="3" t="str"/>
      <x:c r="P280" s="3" t="str">
        <x:v>2026Q3</x:v>
      </x:c>
      <x:c r="Q280" s="3" t="str">
        <x:v>02</x:v>
      </x:c>
      <x:c r="R280" s="3" t="str">
        <x:v>340</x:v>
      </x:c>
      <x:c r="S280" s="3" t="str"/>
    </x:row>
    <x:row r="281" ht="22" customHeight="1">
      <x:c r="A281" s="3" t="str">
        <x:v>TX0270080</x:v>
      </x:c>
      <x:c r="B281" s="3" t="str">
        <x:v>289</x:v>
      </x:c>
      <x:c r="C281" s="11" t="d">
        <x:v>1988-11-10T00:00:00.000Z</x:v>
      </x:c>
      <x:c r="D281" s="11" t="d">
        <x:v>1989-11-09T00:00:00.000Z</x:v>
      </x:c>
      <x:c r="E281" s="3" t="str">
        <x:v>Y</x:v>
      </x:c>
      <x:c r="F281" s="3" t="str">
        <x:v>MCL</x:v>
      </x:c>
      <x:c r="G281" s="3" t="str">
        <x:v>4000</x:v>
      </x:c>
      <x:c r="H281" s="12" t="n">
        <x:v>27</x:v>
      </x:c>
      <x:c r="I281" s="3" t="str"/>
      <x:c r="J281" s="3" t="str">
        <x:v>15 pCi/L</x:v>
      </x:c>
      <x:c r="K281" s="3" t="str">
        <x:v>Archived</x:v>
      </x:c>
      <x:c r="L281" s="11" t="d">
        <x:v>1989-11-09T00:00:00.000Z</x:v>
      </x:c>
      <x:c r="M281" s="11" t="d">
        <x:v>1990-12-10T00:00:00.000Z</x:v>
      </x:c>
      <x:c r="N281" s="11" t="d">
        <x:v>2005-09-21T00:00:00.000Z</x:v>
      </x:c>
      <x:c r="O281" s="3" t="str"/>
      <x:c r="P281" s="3" t="str">
        <x:v>2026Q3</x:v>
      </x:c>
      <x:c r="Q281" s="3" t="str">
        <x:v>02</x:v>
      </x:c>
      <x:c r="R281" s="3" t="str">
        <x:v>340</x:v>
      </x:c>
      <x:c r="S281" s="3" t="str"/>
    </x:row>
    <x:row r="282" ht="22" customHeight="1">
      <x:c r="A282" s="3" t="str">
        <x:v>TX0270080</x:v>
      </x:c>
      <x:c r="B282" s="3" t="str">
        <x:v>290</x:v>
      </x:c>
      <x:c r="C282" s="11" t="d">
        <x:v>1988-11-10T00:00:00.000Z</x:v>
      </x:c>
      <x:c r="D282" s="11" t="d">
        <x:v>1989-11-09T00:00:00.000Z</x:v>
      </x:c>
      <x:c r="E282" s="3" t="str">
        <x:v>Y</x:v>
      </x:c>
      <x:c r="F282" s="3" t="str">
        <x:v>MCL</x:v>
      </x:c>
      <x:c r="G282" s="3" t="str">
        <x:v>4000</x:v>
      </x:c>
      <x:c r="H282" s="12" t="n">
        <x:v>27</x:v>
      </x:c>
      <x:c r="I282" s="3" t="str"/>
      <x:c r="J282" s="3" t="str">
        <x:v>15 pCi/L</x:v>
      </x:c>
      <x:c r="K282" s="3" t="str">
        <x:v>Archived</x:v>
      </x:c>
      <x:c r="L282" s="11" t="d">
        <x:v>1989-11-09T00:00:00.000Z</x:v>
      </x:c>
      <x:c r="M282" s="11" t="d">
        <x:v>1991-02-22T00:00:00.000Z</x:v>
      </x:c>
      <x:c r="N282" s="11" t="d">
        <x:v>2005-09-21T00:00:00.000Z</x:v>
      </x:c>
      <x:c r="O282" s="3" t="str"/>
      <x:c r="P282" s="3" t="str">
        <x:v>2026Q3</x:v>
      </x:c>
      <x:c r="Q282" s="3" t="str">
        <x:v>02</x:v>
      </x:c>
      <x:c r="R282" s="3" t="str">
        <x:v>340</x:v>
      </x:c>
      <x:c r="S282" s="3" t="str"/>
    </x:row>
    <x:row r="283" ht="22" customHeight="1">
      <x:c r="A283" s="3" t="str">
        <x:v>TX0270080</x:v>
      </x:c>
      <x:c r="B283" s="3" t="str">
        <x:v>291</x:v>
      </x:c>
      <x:c r="C283" s="11" t="d">
        <x:v>1988-11-10T00:00:00.000Z</x:v>
      </x:c>
      <x:c r="D283" s="11" t="d">
        <x:v>1992-11-09T00:00:00.000Z</x:v>
      </x:c>
      <x:c r="E283" s="3" t="str">
        <x:v>Y</x:v>
      </x:c>
      <x:c r="F283" s="3" t="str">
        <x:v>MCL</x:v>
      </x:c>
      <x:c r="G283" s="3" t="str">
        <x:v>4000</x:v>
      </x:c>
      <x:c r="H283" s="12" t="n">
        <x:v>27</x:v>
      </x:c>
      <x:c r="I283" s="3" t="str"/>
      <x:c r="J283" s="3" t="str">
        <x:v>15 pCi/L</x:v>
      </x:c>
      <x:c r="K283" s="3" t="str">
        <x:v>Archived</x:v>
      </x:c>
      <x:c r="L283" s="11" t="d">
        <x:v>1992-11-09T00:00:00.000Z</x:v>
      </x:c>
      <x:c r="M283" s="11" t="d">
        <x:v>1991-12-24T00:00:00.000Z</x:v>
      </x:c>
      <x:c r="N283" s="11" t="d">
        <x:v>2005-09-21T00:00:00.000Z</x:v>
      </x:c>
      <x:c r="O283" s="3" t="str"/>
      <x:c r="P283" s="3" t="str">
        <x:v>2026Q3</x:v>
      </x:c>
      <x:c r="Q283" s="3" t="str">
        <x:v>02</x:v>
      </x:c>
      <x:c r="R283" s="3" t="str">
        <x:v>340</x:v>
      </x:c>
      <x:c r="S283" s="3" t="str"/>
    </x:row>
    <x:row r="284" ht="22" customHeight="1">
      <x:c r="A284" s="3" t="str">
        <x:v>TX0270080</x:v>
      </x:c>
      <x:c r="B284" s="3" t="str">
        <x:v>4101992</x:v>
      </x:c>
      <x:c r="C284" s="11" t="d">
        <x:v>1988-11-10T00:00:00.000Z</x:v>
      </x:c>
      <x:c r="D284" s="11" t="d">
        <x:v>1992-11-09T00:00:00.000Z</x:v>
      </x:c>
      <x:c r="E284" s="3" t="str">
        <x:v>Y</x:v>
      </x:c>
      <x:c r="F284" s="3" t="str">
        <x:v>MCL</x:v>
      </x:c>
      <x:c r="G284" s="3" t="str">
        <x:v>4000</x:v>
      </x:c>
      <x:c r="H284" s="12" t="n">
        <x:v>27</x:v>
      </x:c>
      <x:c r="I284" s="3" t="str"/>
      <x:c r="J284" s="3" t="str">
        <x:v>15 pCi/L</x:v>
      </x:c>
      <x:c r="K284" s="3" t="str">
        <x:v>Archived</x:v>
      </x:c>
      <x:c r="L284" s="11" t="d">
        <x:v>1992-11-09T00:00:00.000Z</x:v>
      </x:c>
      <x:c r="M284" s="11" t="d">
        <x:v>1992-03-26T00:00:00.000Z</x:v>
      </x:c>
      <x:c r="N284" s="11" t="d">
        <x:v>1992-03-26T00:00:00.000Z</x:v>
      </x:c>
      <x:c r="O284" s="3" t="str"/>
      <x:c r="P284" s="3" t="str">
        <x:v>2026Q3</x:v>
      </x:c>
      <x:c r="Q284" s="3" t="str">
        <x:v>02</x:v>
      </x:c>
      <x:c r="R284" s="3" t="str">
        <x:v>340</x:v>
      </x:c>
      <x:c r="S284" s="3" t="str"/>
    </x:row>
    <x:row r="285" ht="22" customHeight="1">
      <x:c r="A285" s="3" t="str">
        <x:v>TX0270080</x:v>
      </x:c>
      <x:c r="B285" s="3" t="str">
        <x:v>4102092</x:v>
      </x:c>
      <x:c r="C285" s="11" t="d">
        <x:v>1988-11-10T00:00:00.000Z</x:v>
      </x:c>
      <x:c r="D285" s="11" t="d">
        <x:v>1992-11-09T00:00:00.000Z</x:v>
      </x:c>
      <x:c r="E285" s="3" t="str">
        <x:v>Y</x:v>
      </x:c>
      <x:c r="F285" s="3" t="str">
        <x:v>MCL</x:v>
      </x:c>
      <x:c r="G285" s="3" t="str">
        <x:v>4010</x:v>
      </x:c>
      <x:c r="H285" s="12" t="n">
        <x:v>21</x:v>
      </x:c>
      <x:c r="I285" s="3" t="str"/>
      <x:c r="J285" s="3" t="str">
        <x:v>5 pCi/L</x:v>
      </x:c>
      <x:c r="K285" s="3" t="str">
        <x:v>Archived</x:v>
      </x:c>
      <x:c r="L285" s="11" t="d">
        <x:v>1992-11-09T00:00:00.000Z</x:v>
      </x:c>
      <x:c r="M285" s="11" t="d">
        <x:v>1992-03-26T00:00:00.000Z</x:v>
      </x:c>
      <x:c r="N285" s="11" t="d">
        <x:v>1992-03-26T00:00:00.000Z</x:v>
      </x:c>
      <x:c r="O285" s="3" t="str"/>
      <x:c r="P285" s="3" t="str">
        <x:v>2026Q3</x:v>
      </x:c>
      <x:c r="Q285" s="3" t="str">
        <x:v>02</x:v>
      </x:c>
      <x:c r="R285" s="3" t="str">
        <x:v>340</x:v>
      </x:c>
      <x:c r="S285" s="3" t="str"/>
    </x:row>
    <x:row r="286" ht="22" customHeight="1">
      <x:c r="A286" s="3" t="str">
        <x:v>TX0270080</x:v>
      </x:c>
      <x:c r="B286" s="3" t="str">
        <x:v>192</x:v>
      </x:c>
      <x:c r="C286" s="11" t="d">
        <x:v>1991-09-11T00:00:00.000Z</x:v>
      </x:c>
      <x:c r="D286" s="11" t="d">
        <x:v>1995-09-10T00:00:00.000Z</x:v>
      </x:c>
      <x:c r="E286" s="3" t="str">
        <x:v>Y</x:v>
      </x:c>
      <x:c r="F286" s="3" t="str">
        <x:v>MCL</x:v>
      </x:c>
      <x:c r="G286" s="3" t="str">
        <x:v>4010</x:v>
      </x:c>
      <x:c r="H286" s="12" t="n">
        <x:v>8.2</x:v>
      </x:c>
      <x:c r="I286" s="3" t="str"/>
      <x:c r="J286" s="3" t="str">
        <x:v>5 pCi/L</x:v>
      </x:c>
      <x:c r="K286" s="3" t="str">
        <x:v>Archived</x:v>
      </x:c>
      <x:c r="L286" s="11" t="d">
        <x:v>1995-09-10T00:00:00.000Z</x:v>
      </x:c>
      <x:c r="M286" s="11" t="d">
        <x:v>1993-01-04T00:00:00.000Z</x:v>
      </x:c>
      <x:c r="N286" s="11" t="d">
        <x:v>2005-09-21T00:00:00.000Z</x:v>
      </x:c>
      <x:c r="O286" s="3" t="str"/>
      <x:c r="P286" s="3" t="str">
        <x:v>2026Q3</x:v>
      </x:c>
      <x:c r="Q286" s="3" t="str">
        <x:v>02</x:v>
      </x:c>
      <x:c r="R286" s="3" t="str">
        <x:v>340</x:v>
      </x:c>
      <x:c r="S286" s="3" t="str"/>
    </x:row>
    <x:row r="287" ht="22" customHeight="1">
      <x:c r="A287" s="3" t="str">
        <x:v>TX0270080</x:v>
      </x:c>
      <x:c r="B287" s="3" t="str">
        <x:v>4017593</x:v>
      </x:c>
      <x:c r="C287" s="11" t="d">
        <x:v>1993-08-01T00:00:00.000Z</x:v>
      </x:c>
      <x:c r="D287" s="11" t="d">
        <x:v>1993-08-31T00:00:00.000Z</x:v>
      </x:c>
      <x:c r="E287" s="3" t="str">
        <x:v>N</x:v>
      </x:c>
      <x:c r="F287" s="3" t="str">
        <x:v>MR</x:v>
      </x:c>
      <x:c r="G287" s="3" t="str">
        <x:v>3100</x:v>
      </x:c>
      <x:c r="H287" s="12" t="n">
        <x:v>0</x:v>
      </x:c>
      <x:c r="I287" s="3" t="str"/>
      <x:c r="J287" s="3" t="str">
        <x:v>5% of samples</x:v>
      </x:c>
      <x:c r="K287" s="3" t="str">
        <x:v>Archived</x:v>
      </x:c>
      <x:c r="L287" s="11" t="d">
        <x:v>1993-08-31T00:00:00.000Z</x:v>
      </x:c>
      <x:c r="M287" s="11" t="d">
        <x:v>1993-12-01T00:00:00.000Z</x:v>
      </x:c>
      <x:c r="N287" s="11" t="d">
        <x:v>1993-12-06T00:00:00.000Z</x:v>
      </x:c>
      <x:c r="O287" s="3" t="str"/>
      <x:c r="P287" s="3" t="str">
        <x:v>2026Q3</x:v>
      </x:c>
      <x:c r="Q287" s="3" t="str">
        <x:v>24</x:v>
      </x:c>
      <x:c r="R287" s="3" t="str">
        <x:v>110</x:v>
      </x:c>
      <x:c r="S287" s="3" t="str"/>
    </x:row>
    <x:row r="288" ht="22" customHeight="1">
      <x:c r="A288" s="3" t="str">
        <x:v>TX0270080</x:v>
      </x:c>
      <x:c r="B288" s="3" t="str">
        <x:v>4017693</x:v>
      </x:c>
      <x:c r="C288" s="11" t="d">
        <x:v>1993-08-01T00:00:00.000Z</x:v>
      </x:c>
      <x:c r="D288" s="11" t="d">
        <x:v>1993-08-31T00:00:00.000Z</x:v>
      </x:c>
      <x:c r="E288" s="3" t="str">
        <x:v>N</x:v>
      </x:c>
      <x:c r="F288" s="3" t="str">
        <x:v>Other</x:v>
      </x:c>
      <x:c r="G288" s="3" t="str">
        <x:v>3100</x:v>
      </x:c>
      <x:c r="H288" s="12" t="n">
        <x:v>0</x:v>
      </x:c>
      <x:c r="I288" s="3" t="str"/>
      <x:c r="J288" s="3" t="str">
        <x:v>5% of samples</x:v>
      </x:c>
      <x:c r="K288" s="3" t="str">
        <x:v>Archived</x:v>
      </x:c>
      <x:c r="L288" s="11" t="d">
        <x:v>1993-08-31T00:00:00.000Z</x:v>
      </x:c>
      <x:c r="M288" s="11" t="d">
        <x:v>1993-12-01T00:00:00.000Z</x:v>
      </x:c>
      <x:c r="N288" s="11" t="d">
        <x:v>1993-12-06T00:00:00.000Z</x:v>
      </x:c>
      <x:c r="O288" s="3" t="str"/>
      <x:c r="P288" s="3" t="str">
        <x:v>2026Q3</x:v>
      </x:c>
      <x:c r="Q288" s="3" t="str">
        <x:v>06</x:v>
      </x:c>
      <x:c r="R288" s="3" t="str">
        <x:v>110</x:v>
      </x:c>
      <x:c r="S288" s="3" t="str"/>
    </x:row>
    <x:row r="289" ht="22" customHeight="1">
      <x:c r="A289" s="3" t="str">
        <x:v>TX0270080</x:v>
      </x:c>
      <x:c r="B289" s="3" t="str">
        <x:v>303</x:v>
      </x:c>
      <x:c r="C289" s="11" t="d">
        <x:v>2002-10-01T00:00:00.000Z</x:v>
      </x:c>
      <x:c r="D289" s="11" t="d">
        <x:v>2002-12-31T00:00:00.000Z</x:v>
      </x:c>
      <x:c r="E289" s="3" t="str">
        <x:v>Y</x:v>
      </x:c>
      <x:c r="F289" s="3" t="str">
        <x:v>MCL</x:v>
      </x:c>
      <x:c r="G289" s="3" t="str">
        <x:v>4010</x:v>
      </x:c>
      <x:c r="H289" s="12" t="n">
        <x:v>5</x:v>
      </x:c>
      <x:c r="I289" s="3" t="str">
        <x:v>PCI/L</x:v>
      </x:c>
      <x:c r="J289" s="3" t="str">
        <x:v>5 pCi/L</x:v>
      </x:c>
      <x:c r="K289" s="3" t="str">
        <x:v>Resolved</x:v>
      </x:c>
      <x:c r="L289" s="11" t="d">
        <x:v>2002-12-31T00:00:00.000Z</x:v>
      </x:c>
      <x:c r="M289" s="11" t="d">
        <x:v>2005-12-01T00:00:00.000Z</x:v>
      </x:c>
      <x:c r="N289" s="11" t="d">
        <x:v>2014-03-11T00:00:00.000Z</x:v>
      </x:c>
      <x:c r="O289" s="3" t="str"/>
      <x:c r="P289" s="3" t="str">
        <x:v>2026Q3</x:v>
      </x:c>
      <x:c r="Q289" s="3" t="str">
        <x:v>01</x:v>
      </x:c>
      <x:c r="R289" s="3" t="str">
        <x:v>340</x:v>
      </x:c>
      <x:c r="S289" s="3" t="str"/>
    </x:row>
    <x:row r="290" ht="22" customHeight="1">
      <x:c r="A290" s="3" t="str">
        <x:v>TX0270080</x:v>
      </x:c>
      <x:c r="B290" s="3" t="str">
        <x:v>403</x:v>
      </x:c>
      <x:c r="C290" s="11" t="d">
        <x:v>2002-10-01T00:00:00.000Z</x:v>
      </x:c>
      <x:c r="D290" s="11" t="d">
        <x:v>2002-12-31T00:00:00.000Z</x:v>
      </x:c>
      <x:c r="E290" s="3" t="str">
        <x:v>Y</x:v>
      </x:c>
      <x:c r="F290" s="3" t="str">
        <x:v>MCL</x:v>
      </x:c>
      <x:c r="G290" s="3" t="str">
        <x:v>4000</x:v>
      </x:c>
      <x:c r="H290" s="12" t="n">
        <x:v>15</x:v>
      </x:c>
      <x:c r="I290" s="3" t="str">
        <x:v>MG/L</x:v>
      </x:c>
      <x:c r="J290" s="3" t="str">
        <x:v>15 pCi/L</x:v>
      </x:c>
      <x:c r="K290" s="3" t="str">
        <x:v>Resolved</x:v>
      </x:c>
      <x:c r="L290" s="11" t="d">
        <x:v>2002-12-31T00:00:00.000Z</x:v>
      </x:c>
      <x:c r="M290" s="11" t="d">
        <x:v>2005-12-01T00:00:00.000Z</x:v>
      </x:c>
      <x:c r="N290" s="11" t="d">
        <x:v>2014-03-11T00:00:00.000Z</x:v>
      </x:c>
      <x:c r="O290" s="3" t="str"/>
      <x:c r="P290" s="3" t="str">
        <x:v>2026Q3</x:v>
      </x:c>
      <x:c r="Q290" s="3" t="str">
        <x:v>01</x:v>
      </x:c>
      <x:c r="R290" s="3" t="str">
        <x:v>340</x:v>
      </x:c>
      <x:c r="S290" s="3" t="str"/>
    </x:row>
    <x:row r="291" ht="22" customHeight="1">
      <x:c r="A291" s="3" t="str">
        <x:v>TX0270080</x:v>
      </x:c>
      <x:c r="B291" s="3" t="str">
        <x:v>204</x:v>
      </x:c>
      <x:c r="C291" s="11" t="d">
        <x:v>2004-07-01T00:00:00.000Z</x:v>
      </x:c>
      <x:c r="D291" s="11" t="d">
        <x:v>2005-04-13T00:00:00.000Z</x:v>
      </x:c>
      <x:c r="E291" s="3" t="str">
        <x:v>N</x:v>
      </x:c>
      <x:c r="F291" s="3" t="str">
        <x:v>Other</x:v>
      </x:c>
      <x:c r="G291" s="3" t="str">
        <x:v>7000</x:v>
      </x:c>
      <x:c r="H291" s="12" t="str"/>
      <x:c r="I291" s="3" t="str"/>
      <x:c r="J291" s="3" t="str">
        <x:v> </x:v>
      </x:c>
      <x:c r="K291" s="3" t="str">
        <x:v>Resolved</x:v>
      </x:c>
      <x:c r="L291" s="11" t="d">
        <x:v>2005-04-13T00:00:00.000Z</x:v>
      </x:c>
      <x:c r="M291" s="11" t="d">
        <x:v>2005-12-01T00:00:00.000Z</x:v>
      </x:c>
      <x:c r="N291" s="11" t="d">
        <x:v>2014-03-11T00:00:00.000Z</x:v>
      </x:c>
      <x:c r="O291" s="3" t="str"/>
      <x:c r="P291" s="3" t="str">
        <x:v>2026Q3</x:v>
      </x:c>
      <x:c r="Q291" s="3" t="str">
        <x:v>71</x:v>
      </x:c>
      <x:c r="R291" s="3" t="str">
        <x:v>420</x:v>
      </x:c>
      <x:c r="S291" s="3" t="str"/>
    </x:row>
    <x:row r="292" ht="22" customHeight="1">
      <x:c r="A292" s="3" t="str">
        <x:v>TX0270080</x:v>
      </x:c>
      <x:c r="B292" s="3" t="str">
        <x:v>105</x:v>
      </x:c>
      <x:c r="C292" s="11" t="d">
        <x:v>2004-11-01T00:00:00.000Z</x:v>
      </x:c>
      <x:c r="D292" s="11" t="d">
        <x:v>2004-11-30T00:00:00.000Z</x:v>
      </x:c>
      <x:c r="E292" s="3" t="str">
        <x:v>N</x:v>
      </x:c>
      <x:c r="F292" s="3" t="str">
        <x:v>MR</x:v>
      </x:c>
      <x:c r="G292" s="3" t="str">
        <x:v>3100</x:v>
      </x:c>
      <x:c r="H292" s="12" t="str"/>
      <x:c r="I292" s="3" t="str"/>
      <x:c r="J292" s="3" t="str">
        <x:v>5% of samples</x:v>
      </x:c>
      <x:c r="K292" s="3" t="str">
        <x:v>Resolved</x:v>
      </x:c>
      <x:c r="L292" s="11" t="d">
        <x:v>2004-11-30T00:00:00.000Z</x:v>
      </x:c>
      <x:c r="M292" s="11" t="d">
        <x:v>2005-03-09T00:00:00.000Z</x:v>
      </x:c>
      <x:c r="N292" s="11" t="d">
        <x:v>2014-03-11T00:00:00.000Z</x:v>
      </x:c>
      <x:c r="O292" s="3" t="str"/>
      <x:c r="P292" s="3" t="str">
        <x:v>2026Q3</x:v>
      </x:c>
      <x:c r="Q292" s="3" t="str">
        <x:v>25</x:v>
      </x:c>
      <x:c r="R292" s="3" t="str">
        <x:v>110</x:v>
      </x:c>
      <x:c r="S292" s="3" t="str"/>
    </x:row>
    <x:row r="293" ht="22" customHeight="1">
      <x:c r="A293" s="3" t="str">
        <x:v>TX0270080</x:v>
      </x:c>
      <x:c r="B293" s="3" t="str">
        <x:v>80031263</x:v>
      </x:c>
      <x:c r="C293" s="11" t="d">
        <x:v>2006-01-01T00:00:00.000Z</x:v>
      </x:c>
      <x:c r="D293" s="11" t="d">
        <x:v>2010-12-31T00:00:00.000Z</x:v>
      </x:c>
      <x:c r="E293" s="3" t="str">
        <x:v>N</x:v>
      </x:c>
      <x:c r="F293" s="3" t="str">
        <x:v>Other</x:v>
      </x:c>
      <x:c r="G293" s="3" t="str">
        <x:v>7000</x:v>
      </x:c>
      <x:c r="H293" s="12" t="str"/>
      <x:c r="I293" s="3" t="str"/>
      <x:c r="J293" s="3" t="str">
        <x:v> </x:v>
      </x:c>
      <x:c r="K293" s="3" t="str">
        <x:v>Resolved</x:v>
      </x:c>
      <x:c r="L293" s="11" t="d">
        <x:v>2010-12-31T00:00:00.000Z</x:v>
      </x:c>
      <x:c r="M293" s="11" t="d">
        <x:v>2009-09-29T00:00:00.000Z</x:v>
      </x:c>
      <x:c r="N293" s="11" t="d">
        <x:v>2014-03-11T00:00:00.000Z</x:v>
      </x:c>
      <x:c r="O293" s="3" t="str"/>
      <x:c r="P293" s="3" t="str">
        <x:v>2026Q3</x:v>
      </x:c>
      <x:c r="Q293" s="3" t="str">
        <x:v>72</x:v>
      </x:c>
      <x:c r="R293" s="3" t="str">
        <x:v>420</x:v>
      </x:c>
      <x:c r="S293" s="3" t="str"/>
    </x:row>
    <x:row r="294" ht="22" customHeight="1">
      <x:c r="A294" s="3" t="str">
        <x:v>TX0270080</x:v>
      </x:c>
      <x:c r="B294" s="3" t="str">
        <x:v>507</x:v>
      </x:c>
      <x:c r="C294" s="11" t="d">
        <x:v>2006-12-01T00:00:00.000Z</x:v>
      </x:c>
      <x:c r="D294" s="11" t="d">
        <x:v>2006-12-31T00:00:00.000Z</x:v>
      </x:c>
      <x:c r="E294" s="3" t="str">
        <x:v>N</x:v>
      </x:c>
      <x:c r="F294" s="3" t="str">
        <x:v>MR</x:v>
      </x:c>
      <x:c r="G294" s="3" t="str">
        <x:v>3100</x:v>
      </x:c>
      <x:c r="H294" s="12" t="str"/>
      <x:c r="I294" s="3" t="str"/>
      <x:c r="J294" s="3" t="str">
        <x:v>5% of samples</x:v>
      </x:c>
      <x:c r="K294" s="3" t="str">
        <x:v>Resolved</x:v>
      </x:c>
      <x:c r="L294" s="11" t="d">
        <x:v>2006-12-31T00:00:00.000Z</x:v>
      </x:c>
      <x:c r="M294" s="11" t="d">
        <x:v>2009-02-17T00:00:00.000Z</x:v>
      </x:c>
      <x:c r="N294" s="11" t="d">
        <x:v>2014-03-11T00:00:00.000Z</x:v>
      </x:c>
      <x:c r="O294" s="3" t="str"/>
      <x:c r="P294" s="3" t="str">
        <x:v>2026Q3</x:v>
      </x:c>
      <x:c r="Q294" s="3" t="str">
        <x:v>23</x:v>
      </x:c>
      <x:c r="R294" s="3" t="str">
        <x:v>110</x:v>
      </x:c>
      <x:c r="S294" s="3" t="str"/>
    </x:row>
    <x:row r="295" ht="22" customHeight="1">
      <x:c r="A295" s="3" t="str">
        <x:v>TX0270080</x:v>
      </x:c>
      <x:c r="B295" s="3" t="str">
        <x:v>607</x:v>
      </x:c>
      <x:c r="C295" s="11" t="d">
        <x:v>2007-04-01T00:00:00.000Z</x:v>
      </x:c>
      <x:c r="D295" s="11" t="d">
        <x:v>2011-01-20T00:00:00.000Z</x:v>
      </x:c>
      <x:c r="E295" s="3" t="str">
        <x:v>N</x:v>
      </x:c>
      <x:c r="F295" s="3" t="str">
        <x:v>Other</x:v>
      </x:c>
      <x:c r="G295" s="3" t="str">
        <x:v>7500</x:v>
      </x:c>
      <x:c r="H295" s="12" t="str"/>
      <x:c r="I295" s="3" t="str"/>
      <x:c r="J295" s="3" t="str">
        <x:v> </x:v>
      </x:c>
      <x:c r="K295" s="3" t="str">
        <x:v>Resolved</x:v>
      </x:c>
      <x:c r="L295" s="11" t="d">
        <x:v>2011-01-20T00:00:00.000Z</x:v>
      </x:c>
      <x:c r="M295" s="11" t="d">
        <x:v>2009-02-17T00:00:00.000Z</x:v>
      </x:c>
      <x:c r="N295" s="11" t="d">
        <x:v>2014-03-11T00:00:00.000Z</x:v>
      </x:c>
      <x:c r="O295" s="3" t="str"/>
      <x:c r="P295" s="3" t="str">
        <x:v>2026Q3</x:v>
      </x:c>
      <x:c r="Q295" s="3" t="str">
        <x:v>75</x:v>
      </x:c>
      <x:c r="R295" s="3" t="str">
        <x:v>410</x:v>
      </x:c>
      <x:c r="S295" s="3" t="str"/>
    </x:row>
    <x:row r="296" ht="22" customHeight="1">
      <x:c r="A296" s="3" t="str">
        <x:v>TX0270080</x:v>
      </x:c>
      <x:c r="B296" s="3" t="str">
        <x:v>80030978</x:v>
      </x:c>
      <x:c r="C296" s="11" t="d">
        <x:v>2007-07-01T00:00:00.000Z</x:v>
      </x:c>
      <x:c r="D296" s="11" t="d">
        <x:v>2010-12-31T00:00:00.000Z</x:v>
      </x:c>
      <x:c r="E296" s="3" t="str">
        <x:v>N</x:v>
      </x:c>
      <x:c r="F296" s="3" t="str">
        <x:v>Other</x:v>
      </x:c>
      <x:c r="G296" s="3" t="str">
        <x:v>7000</x:v>
      </x:c>
      <x:c r="H296" s="12" t="str"/>
      <x:c r="I296" s="3" t="str"/>
      <x:c r="J296" s="3" t="str">
        <x:v> </x:v>
      </x:c>
      <x:c r="K296" s="3" t="str">
        <x:v>Resolved</x:v>
      </x:c>
      <x:c r="L296" s="11" t="d">
        <x:v>2010-12-31T00:00:00.000Z</x:v>
      </x:c>
      <x:c r="M296" s="11" t="d">
        <x:v>2010-12-22T00:00:00.000Z</x:v>
      </x:c>
      <x:c r="N296" s="11" t="d">
        <x:v>2014-03-11T00:00:00.000Z</x:v>
      </x:c>
      <x:c r="O296" s="3" t="str"/>
      <x:c r="P296" s="3" t="str">
        <x:v>2026Q3</x:v>
      </x:c>
      <x:c r="Q296" s="3" t="str">
        <x:v>71</x:v>
      </x:c>
      <x:c r="R296" s="3" t="str">
        <x:v>420</x:v>
      </x:c>
      <x:c r="S296" s="3" t="str"/>
    </x:row>
    <x:row r="297" ht="22" customHeight="1">
      <x:c r="A297" s="3" t="str">
        <x:v>TX0270080</x:v>
      </x:c>
      <x:c r="B297" s="3" t="str">
        <x:v>90059386</x:v>
      </x:c>
      <x:c r="C297" s="11" t="d">
        <x:v>2008-10-01T00:00:00.000Z</x:v>
      </x:c>
      <x:c r="D297" s="11" t="d">
        <x:v>2008-12-31T00:00:00.000Z</x:v>
      </x:c>
      <x:c r="E297" s="3" t="str">
        <x:v>N</x:v>
      </x:c>
      <x:c r="F297" s="3" t="str">
        <x:v>MR</x:v>
      </x:c>
      <x:c r="G297" s="3" t="str">
        <x:v>0999</x:v>
      </x:c>
      <x:c r="H297" s="12" t="str"/>
      <x:c r="I297" s="3" t="str"/>
      <x:c r="J297" s="3" t="str">
        <x:v>4.0 mg/L</x:v>
      </x:c>
      <x:c r="K297" s="3" t="str">
        <x:v>Resolved</x:v>
      </x:c>
      <x:c r="L297" s="11" t="d">
        <x:v>2008-12-31T00:00:00.000Z</x:v>
      </x:c>
      <x:c r="M297" s="11" t="d">
        <x:v>2009-09-30T00:00:00.000Z</x:v>
      </x:c>
      <x:c r="N297" s="11" t="d">
        <x:v>2014-03-11T00:00:00.000Z</x:v>
      </x:c>
      <x:c r="O297" s="3" t="str"/>
      <x:c r="P297" s="3" t="str">
        <x:v>2026Q3</x:v>
      </x:c>
      <x:c r="Q297" s="3" t="str">
        <x:v>27</x:v>
      </x:c>
      <x:c r="R297" s="3" t="str">
        <x:v>210</x:v>
      </x:c>
      <x:c r="S297" s="3" t="str"/>
    </x:row>
    <x:row r="298" ht="22" customHeight="1">
      <x:c r="A298" s="3" t="str">
        <x:v>TX0270080</x:v>
      </x:c>
      <x:c r="B298" s="3" t="str">
        <x:v>90065283</x:v>
      </x:c>
      <x:c r="C298" s="11" t="d">
        <x:v>2009-01-01T00:00:00.000Z</x:v>
      </x:c>
      <x:c r="D298" s="11" t="d">
        <x:v>2010-12-31T00:00:00.000Z</x:v>
      </x:c>
      <x:c r="E298" s="3" t="str">
        <x:v>N</x:v>
      </x:c>
      <x:c r="F298" s="3" t="str">
        <x:v>Other</x:v>
      </x:c>
      <x:c r="G298" s="3" t="str">
        <x:v>7000</x:v>
      </x:c>
      <x:c r="H298" s="12" t="str"/>
      <x:c r="I298" s="3" t="str"/>
      <x:c r="J298" s="3" t="str">
        <x:v> </x:v>
      </x:c>
      <x:c r="K298" s="3" t="str">
        <x:v>Resolved</x:v>
      </x:c>
      <x:c r="L298" s="11" t="d">
        <x:v>2010-12-31T00:00:00.000Z</x:v>
      </x:c>
      <x:c r="M298" s="11" t="d">
        <x:v>2010-09-27T00:00:00.000Z</x:v>
      </x:c>
      <x:c r="N298" s="11" t="d">
        <x:v>2014-03-11T00:00:00.000Z</x:v>
      </x:c>
      <x:c r="O298" s="3" t="str"/>
      <x:c r="P298" s="3" t="str">
        <x:v>2026Q3</x:v>
      </x:c>
      <x:c r="Q298" s="3" t="str">
        <x:v>72</x:v>
      </x:c>
      <x:c r="R298" s="3" t="str">
        <x:v>420</x:v>
      </x:c>
      <x:c r="S298" s="3" t="str"/>
    </x:row>
    <x:row r="299" ht="22" customHeight="1">
      <x:c r="A299" s="3" t="str">
        <x:v>TX0270080</x:v>
      </x:c>
      <x:c r="B299" s="3" t="str">
        <x:v>90065009</x:v>
      </x:c>
      <x:c r="C299" s="11" t="d">
        <x:v>2009-07-01T00:00:00.000Z</x:v>
      </x:c>
      <x:c r="D299" s="11" t="d">
        <x:v>2010-12-31T00:00:00.000Z</x:v>
      </x:c>
      <x:c r="E299" s="3" t="str">
        <x:v>N</x:v>
      </x:c>
      <x:c r="F299" s="3" t="str">
        <x:v>Other</x:v>
      </x:c>
      <x:c r="G299" s="3" t="str">
        <x:v>7000</x:v>
      </x:c>
      <x:c r="H299" s="12" t="str"/>
      <x:c r="I299" s="3" t="str"/>
      <x:c r="J299" s="3" t="str">
        <x:v> </x:v>
      </x:c>
      <x:c r="K299" s="3" t="str">
        <x:v>Resolved</x:v>
      </x:c>
      <x:c r="L299" s="11" t="d">
        <x:v>2010-12-31T00:00:00.000Z</x:v>
      </x:c>
      <x:c r="M299" s="11" t="d">
        <x:v>2010-12-22T00:00:00.000Z</x:v>
      </x:c>
      <x:c r="N299" s="11" t="d">
        <x:v>2014-03-11T00:00:00.000Z</x:v>
      </x:c>
      <x:c r="O299" s="3" t="str"/>
      <x:c r="P299" s="3" t="str">
        <x:v>2026Q3</x:v>
      </x:c>
      <x:c r="Q299" s="3" t="str">
        <x:v>71</x:v>
      </x:c>
      <x:c r="R299" s="3" t="str">
        <x:v>420</x:v>
      </x:c>
      <x:c r="S299" s="3" t="str"/>
    </x:row>
    <x:row r="300" ht="22" customHeight="1">
      <x:c r="A300" s="3" t="str">
        <x:v>TX0270080</x:v>
      </x:c>
      <x:c r="B300" s="3" t="str">
        <x:v>90065289</x:v>
      </x:c>
      <x:c r="C300" s="11" t="d">
        <x:v>2011-11-01T00:00:00.000Z</x:v>
      </x:c>
      <x:c r="D300" s="11" t="d">
        <x:v>2018-07-23T00:00:00.000Z</x:v>
      </x:c>
      <x:c r="E300" s="3" t="str">
        <x:v>N</x:v>
      </x:c>
      <x:c r="F300" s="3" t="str">
        <x:v>MR</x:v>
      </x:c>
      <x:c r="G300" s="3" t="str">
        <x:v>3014</x:v>
      </x:c>
      <x:c r="H300" s="12" t="str"/>
      <x:c r="I300" s="3" t="str"/>
      <x:c r="J300" s="3" t="str">
        <x:v>0 </x:v>
      </x:c>
      <x:c r="K300" s="3" t="str">
        <x:v>Resolved</x:v>
      </x:c>
      <x:c r="L300" s="11" t="d">
        <x:v>2018-07-23T00:00:00.000Z</x:v>
      </x:c>
      <x:c r="M300" s="11" t="d">
        <x:v>2014-12-18T00:00:00.000Z</x:v>
      </x:c>
      <x:c r="N300" s="11" t="d">
        <x:v>2021-03-23T00:00:00.000Z</x:v>
      </x:c>
      <x:c r="O300" s="3" t="str"/>
      <x:c r="P300" s="3" t="str">
        <x:v>2026Q3</x:v>
      </x:c>
      <x:c r="Q300" s="3" t="str">
        <x:v>34</x:v>
      </x:c>
      <x:c r="R300" s="3" t="str">
        <x:v>140</x:v>
      </x:c>
      <x:c r="S300" s="3" t="str"/>
    </x:row>
    <x:row r="301" ht="22" customHeight="1">
      <x:c r="A301" s="3" t="str">
        <x:v>TX0270080</x:v>
      </x:c>
      <x:c r="B301" s="3" t="str">
        <x:v>90065295</x:v>
      </x:c>
      <x:c r="C301" s="11" t="d">
        <x:v>2011-12-01T00:00:00.000Z</x:v>
      </x:c>
      <x:c r="D301" s="11" t="d">
        <x:v>2011-12-31T00:00:00.000Z</x:v>
      </x:c>
      <x:c r="E301" s="3" t="str">
        <x:v>N</x:v>
      </x:c>
      <x:c r="F301" s="3" t="str">
        <x:v>MR</x:v>
      </x:c>
      <x:c r="G301" s="3" t="str">
        <x:v>3100</x:v>
      </x:c>
      <x:c r="H301" s="12" t="str"/>
      <x:c r="I301" s="3" t="str"/>
      <x:c r="J301" s="3" t="str">
        <x:v>5% of samples</x:v>
      </x:c>
      <x:c r="K301" s="3" t="str">
        <x:v>Resolved</x:v>
      </x:c>
      <x:c r="L301" s="11" t="d">
        <x:v>2011-12-31T00:00:00.000Z</x:v>
      </x:c>
      <x:c r="M301" s="11" t="d">
        <x:v>2014-12-18T00:00:00.000Z</x:v>
      </x:c>
      <x:c r="N301" s="11" t="d">
        <x:v>2015-03-26T00:00:00.000Z</x:v>
      </x:c>
      <x:c r="O301" s="3" t="str"/>
      <x:c r="P301" s="3" t="str">
        <x:v>2026Q3</x:v>
      </x:c>
      <x:c r="Q301" s="3" t="str">
        <x:v>24</x:v>
      </x:c>
      <x:c r="R301" s="3" t="str">
        <x:v>110</x:v>
      </x:c>
      <x:c r="S301" s="3" t="str"/>
    </x:row>
    <x:row r="302" ht="22" customHeight="1">
      <x:c r="A302" s="3" t="str">
        <x:v>TX0270080</x:v>
      </x:c>
      <x:c r="B302" s="3" t="str">
        <x:v>90065296</x:v>
      </x:c>
      <x:c r="C302" s="11" t="d">
        <x:v>2012-03-11T00:00:00.000Z</x:v>
      </x:c>
      <x:c r="D302" s="11" t="d">
        <x:v>2018-05-15T00:00:00.000Z</x:v>
      </x:c>
      <x:c r="E302" s="3" t="str">
        <x:v>N</x:v>
      </x:c>
      <x:c r="F302" s="3" t="str">
        <x:v>Other</x:v>
      </x:c>
      <x:c r="G302" s="3" t="str">
        <x:v>7500</x:v>
      </x:c>
      <x:c r="H302" s="12" t="str"/>
      <x:c r="I302" s="3" t="str"/>
      <x:c r="J302" s="3" t="str">
        <x:v> </x:v>
      </x:c>
      <x:c r="K302" s="3" t="str">
        <x:v>Resolved</x:v>
      </x:c>
      <x:c r="L302" s="11" t="d">
        <x:v>2018-05-15T00:00:00.000Z</x:v>
      </x:c>
      <x:c r="M302" s="11" t="d">
        <x:v>2014-12-18T00:00:00.000Z</x:v>
      </x:c>
      <x:c r="N302" s="11" t="d">
        <x:v>2021-05-17T00:00:00.000Z</x:v>
      </x:c>
      <x:c r="O302" s="3" t="str"/>
      <x:c r="P302" s="3" t="str">
        <x:v>2026Q3</x:v>
      </x:c>
      <x:c r="Q302" s="3" t="str">
        <x:v>75</x:v>
      </x:c>
      <x:c r="R302" s="3" t="str">
        <x:v>410</x:v>
      </x:c>
      <x:c r="S302" s="3" t="str"/>
    </x:row>
    <x:row r="303" ht="22" customHeight="1">
      <x:c r="A303" s="3" t="str">
        <x:v>TX0270080</x:v>
      </x:c>
      <x:c r="B303" s="3" t="str">
        <x:v>90065297</x:v>
      </x:c>
      <x:c r="C303" s="11" t="d">
        <x:v>2012-04-11T00:00:00.000Z</x:v>
      </x:c>
      <x:c r="D303" s="11" t="d">
        <x:v>2018-03-15T00:00:00.000Z</x:v>
      </x:c>
      <x:c r="E303" s="3" t="str">
        <x:v>N</x:v>
      </x:c>
      <x:c r="F303" s="3" t="str">
        <x:v>Other</x:v>
      </x:c>
      <x:c r="G303" s="3" t="str">
        <x:v>7500</x:v>
      </x:c>
      <x:c r="H303" s="12" t="str"/>
      <x:c r="I303" s="3" t="str"/>
      <x:c r="J303" s="3" t="str">
        <x:v> </x:v>
      </x:c>
      <x:c r="K303" s="3" t="str">
        <x:v>Resolved</x:v>
      </x:c>
      <x:c r="L303" s="11" t="d">
        <x:v>2018-03-15T00:00:00.000Z</x:v>
      </x:c>
      <x:c r="M303" s="11" t="d">
        <x:v>2014-12-18T00:00:00.000Z</x:v>
      </x:c>
      <x:c r="N303" s="11" t="d">
        <x:v>2015-06-23T00:00:00.000Z</x:v>
      </x:c>
      <x:c r="O303" s="3" t="str"/>
      <x:c r="P303" s="3" t="str">
        <x:v>2026Q3</x:v>
      </x:c>
      <x:c r="Q303" s="3" t="str">
        <x:v>75</x:v>
      </x:c>
      <x:c r="R303" s="3" t="str">
        <x:v>410</x:v>
      </x:c>
      <x:c r="S303" s="3" t="str"/>
    </x:row>
    <x:row r="304" ht="22" customHeight="1">
      <x:c r="A304" s="3" t="str">
        <x:v>TX0270080</x:v>
      </x:c>
      <x:c r="B304" s="3" t="str">
        <x:v>90065299</x:v>
      </x:c>
      <x:c r="C304" s="11" t="d">
        <x:v>2012-07-01T00:00:00.000Z</x:v>
      </x:c>
      <x:c r="D304" s="11" t="d">
        <x:v>2015-07-31T00:00:00.000Z</x:v>
      </x:c>
      <x:c r="E304" s="3" t="str">
        <x:v>N</x:v>
      </x:c>
      <x:c r="F304" s="3" t="str">
        <x:v>Other</x:v>
      </x:c>
      <x:c r="G304" s="3" t="str">
        <x:v>7000</x:v>
      </x:c>
      <x:c r="H304" s="12" t="str"/>
      <x:c r="I304" s="3" t="str"/>
      <x:c r="J304" s="3" t="str">
        <x:v> </x:v>
      </x:c>
      <x:c r="K304" s="3" t="str">
        <x:v>Resolved</x:v>
      </x:c>
      <x:c r="L304" s="11" t="d">
        <x:v>2015-07-31T00:00:00.000Z</x:v>
      </x:c>
      <x:c r="M304" s="11" t="d">
        <x:v>2014-12-18T00:00:00.000Z</x:v>
      </x:c>
      <x:c r="N304" s="11" t="d">
        <x:v>2018-10-01T00:00:00.000Z</x:v>
      </x:c>
      <x:c r="O304" s="3" t="str"/>
      <x:c r="P304" s="3" t="str">
        <x:v>2026Q3</x:v>
      </x:c>
      <x:c r="Q304" s="3" t="str">
        <x:v>71</x:v>
      </x:c>
      <x:c r="R304" s="3" t="str">
        <x:v>420</x:v>
      </x:c>
      <x:c r="S304" s="3" t="str"/>
    </x:row>
    <x:row r="305" ht="22" customHeight="1">
      <x:c r="A305" s="3" t="str">
        <x:v>TX0270080</x:v>
      </x:c>
      <x:c r="B305" s="3" t="str">
        <x:v>90065300</x:v>
      </x:c>
      <x:c r="C305" s="11" t="d">
        <x:v>2013-07-01T00:00:00.000Z</x:v>
      </x:c>
      <x:c r="D305" s="11" t="d">
        <x:v>2015-07-31T00:00:00.000Z</x:v>
      </x:c>
      <x:c r="E305" s="3" t="str">
        <x:v>N</x:v>
      </x:c>
      <x:c r="F305" s="3" t="str">
        <x:v>Other</x:v>
      </x:c>
      <x:c r="G305" s="3" t="str">
        <x:v>7000</x:v>
      </x:c>
      <x:c r="H305" s="12" t="str"/>
      <x:c r="I305" s="3" t="str"/>
      <x:c r="J305" s="3" t="str">
        <x:v> </x:v>
      </x:c>
      <x:c r="K305" s="3" t="str">
        <x:v>Resolved</x:v>
      </x:c>
      <x:c r="L305" s="11" t="d">
        <x:v>2015-07-31T00:00:00.000Z</x:v>
      </x:c>
      <x:c r="M305" s="11" t="d">
        <x:v>2014-12-18T00:00:00.000Z</x:v>
      </x:c>
      <x:c r="N305" s="11" t="d">
        <x:v>2018-10-01T00:00:00.000Z</x:v>
      </x:c>
      <x:c r="O305" s="3" t="str"/>
      <x:c r="P305" s="3" t="str">
        <x:v>2026Q3</x:v>
      </x:c>
      <x:c r="Q305" s="3" t="str">
        <x:v>71</x:v>
      </x:c>
      <x:c r="R305" s="3" t="str">
        <x:v>420</x:v>
      </x:c>
      <x:c r="S305" s="3" t="str"/>
    </x:row>
    <x:row r="306" ht="22" customHeight="1">
      <x:c r="A306" s="3" t="str">
        <x:v>TX0270080</x:v>
      </x:c>
      <x:c r="B306" s="3" t="str">
        <x:v>90065312</x:v>
      </x:c>
      <x:c r="C306" s="11" t="d">
        <x:v>2014-04-01T00:00:00.000Z</x:v>
      </x:c>
      <x:c r="D306" s="11" t="d">
        <x:v>2014-06-30T00:00:00.000Z</x:v>
      </x:c>
      <x:c r="E306" s="3" t="str">
        <x:v>Y</x:v>
      </x:c>
      <x:c r="F306" s="3" t="str">
        <x:v>MCL</x:v>
      </x:c>
      <x:c r="G306" s="3" t="str">
        <x:v>4000</x:v>
      </x:c>
      <x:c r="H306" s="12" t="n">
        <x:v>21</x:v>
      </x:c>
      <x:c r="I306" s="3" t="str">
        <x:v>PCI/L</x:v>
      </x:c>
      <x:c r="J306" s="3" t="str">
        <x:v>15 pCi/L</x:v>
      </x:c>
      <x:c r="K306" s="3" t="str">
        <x:v>Archived</x:v>
      </x:c>
      <x:c r="L306" s="11" t="d">
        <x:v>2014-06-30T00:00:00.000Z</x:v>
      </x:c>
      <x:c r="M306" s="11" t="d">
        <x:v>2017-01-04T00:00:00.000Z</x:v>
      </x:c>
      <x:c r="N306" s="11" t="d">
        <x:v>2018-01-02T00:00:00.000Z</x:v>
      </x:c>
      <x:c r="O306" s="3" t="str"/>
      <x:c r="P306" s="3" t="str">
        <x:v>2026Q3</x:v>
      </x:c>
      <x:c r="Q306" s="3" t="str">
        <x:v>02</x:v>
      </x:c>
      <x:c r="R306" s="3" t="str">
        <x:v>340</x:v>
      </x:c>
      <x:c r="S306" s="3" t="str"/>
    </x:row>
    <x:row r="307" ht="22" customHeight="1">
      <x:c r="A307" s="3" t="str">
        <x:v>TX0270080</x:v>
      </x:c>
      <x:c r="B307" s="3" t="str">
        <x:v>90065313</x:v>
      </x:c>
      <x:c r="C307" s="11" t="d">
        <x:v>2014-04-01T00:00:00.000Z</x:v>
      </x:c>
      <x:c r="D307" s="11" t="d">
        <x:v>2014-06-30T00:00:00.000Z</x:v>
      </x:c>
      <x:c r="E307" s="3" t="str">
        <x:v>Y</x:v>
      </x:c>
      <x:c r="F307" s="3" t="str">
        <x:v>MCL</x:v>
      </x:c>
      <x:c r="G307" s="3" t="str">
        <x:v>4010</x:v>
      </x:c>
      <x:c r="H307" s="12" t="n">
        <x:v>9</x:v>
      </x:c>
      <x:c r="I307" s="3" t="str">
        <x:v>PCI/L</x:v>
      </x:c>
      <x:c r="J307" s="3" t="str">
        <x:v>5 pCi/L</x:v>
      </x:c>
      <x:c r="K307" s="3" t="str">
        <x:v>Archived</x:v>
      </x:c>
      <x:c r="L307" s="11" t="d">
        <x:v>2014-06-30T00:00:00.000Z</x:v>
      </x:c>
      <x:c r="M307" s="11" t="d">
        <x:v>2017-01-04T00:00:00.000Z</x:v>
      </x:c>
      <x:c r="N307" s="11" t="d">
        <x:v>2018-01-02T00:00:00.000Z</x:v>
      </x:c>
      <x:c r="O307" s="3" t="str"/>
      <x:c r="P307" s="3" t="str">
        <x:v>2026Q3</x:v>
      </x:c>
      <x:c r="Q307" s="3" t="str">
        <x:v>02</x:v>
      </x:c>
      <x:c r="R307" s="3" t="str">
        <x:v>340</x:v>
      </x:c>
      <x:c r="S307" s="3" t="str"/>
    </x:row>
    <x:row r="308" ht="22" customHeight="1">
      <x:c r="A308" s="3" t="str">
        <x:v>TX0270080</x:v>
      </x:c>
      <x:c r="B308" s="3" t="str">
        <x:v>90065301</x:v>
      </x:c>
      <x:c r="C308" s="11" t="d">
        <x:v>2014-07-01T00:00:00.000Z</x:v>
      </x:c>
      <x:c r="D308" s="11" t="d">
        <x:v>2014-09-30T00:00:00.000Z</x:v>
      </x:c>
      <x:c r="E308" s="3" t="str">
        <x:v>Y</x:v>
      </x:c>
      <x:c r="F308" s="3" t="str">
        <x:v>MCL</x:v>
      </x:c>
      <x:c r="G308" s="3" t="str">
        <x:v>4000</x:v>
      </x:c>
      <x:c r="H308" s="12" t="n">
        <x:v>41</x:v>
      </x:c>
      <x:c r="I308" s="3" t="str">
        <x:v>PCI/L</x:v>
      </x:c>
      <x:c r="J308" s="3" t="str">
        <x:v>15 pCi/L</x:v>
      </x:c>
      <x:c r="K308" s="3" t="str">
        <x:v>Archived</x:v>
      </x:c>
      <x:c r="L308" s="11" t="d">
        <x:v>2014-09-30T00:00:00.000Z</x:v>
      </x:c>
      <x:c r="M308" s="11" t="d">
        <x:v>2017-01-04T00:00:00.000Z</x:v>
      </x:c>
      <x:c r="N308" s="11" t="d">
        <x:v>2018-01-02T00:00:00.000Z</x:v>
      </x:c>
      <x:c r="O308" s="3" t="str"/>
      <x:c r="P308" s="3" t="str">
        <x:v>2026Q3</x:v>
      </x:c>
      <x:c r="Q308" s="3" t="str">
        <x:v>02</x:v>
      </x:c>
      <x:c r="R308" s="3" t="str">
        <x:v>340</x:v>
      </x:c>
      <x:c r="S308" s="3" t="str"/>
    </x:row>
    <x:row r="309" ht="22" customHeight="1">
      <x:c r="A309" s="3" t="str">
        <x:v>TX0270080</x:v>
      </x:c>
      <x:c r="B309" s="3" t="str">
        <x:v>90065302</x:v>
      </x:c>
      <x:c r="C309" s="11" t="d">
        <x:v>2014-07-01T00:00:00.000Z</x:v>
      </x:c>
      <x:c r="D309" s="11" t="d">
        <x:v>2014-09-30T00:00:00.000Z</x:v>
      </x:c>
      <x:c r="E309" s="3" t="str">
        <x:v>Y</x:v>
      </x:c>
      <x:c r="F309" s="3" t="str">
        <x:v>MCL</x:v>
      </x:c>
      <x:c r="G309" s="3" t="str">
        <x:v>4010</x:v>
      </x:c>
      <x:c r="H309" s="12" t="n">
        <x:v>18</x:v>
      </x:c>
      <x:c r="I309" s="3" t="str">
        <x:v>PCI/L</x:v>
      </x:c>
      <x:c r="J309" s="3" t="str">
        <x:v>5 pCi/L</x:v>
      </x:c>
      <x:c r="K309" s="3" t="str">
        <x:v>Archived</x:v>
      </x:c>
      <x:c r="L309" s="11" t="d">
        <x:v>2014-09-30T00:00:00.000Z</x:v>
      </x:c>
      <x:c r="M309" s="11" t="d">
        <x:v>2017-01-04T00:00:00.000Z</x:v>
      </x:c>
      <x:c r="N309" s="11" t="d">
        <x:v>2018-01-02T00:00:00.000Z</x:v>
      </x:c>
      <x:c r="O309" s="3" t="str"/>
      <x:c r="P309" s="3" t="str">
        <x:v>2026Q3</x:v>
      </x:c>
      <x:c r="Q309" s="3" t="str">
        <x:v>02</x:v>
      </x:c>
      <x:c r="R309" s="3" t="str">
        <x:v>340</x:v>
      </x:c>
      <x:c r="S309" s="3" t="str"/>
    </x:row>
    <x:row r="310" ht="22" customHeight="1">
      <x:c r="A310" s="3" t="str">
        <x:v>TX0270080</x:v>
      </x:c>
      <x:c r="B310" s="3" t="str">
        <x:v>90065303</x:v>
      </x:c>
      <x:c r="C310" s="11" t="d">
        <x:v>2014-07-01T00:00:00.000Z</x:v>
      </x:c>
      <x:c r="D310" s="11" t="d">
        <x:v>2015-07-31T00:00:00.000Z</x:v>
      </x:c>
      <x:c r="E310" s="3" t="str">
        <x:v>N</x:v>
      </x:c>
      <x:c r="F310" s="3" t="str">
        <x:v>Other</x:v>
      </x:c>
      <x:c r="G310" s="3" t="str">
        <x:v>7000</x:v>
      </x:c>
      <x:c r="H310" s="12" t="str"/>
      <x:c r="I310" s="3" t="str"/>
      <x:c r="J310" s="3" t="str">
        <x:v> </x:v>
      </x:c>
      <x:c r="K310" s="3" t="str">
        <x:v>Resolved</x:v>
      </x:c>
      <x:c r="L310" s="11" t="d">
        <x:v>2015-07-31T00:00:00.000Z</x:v>
      </x:c>
      <x:c r="M310" s="11" t="d">
        <x:v>2017-01-04T00:00:00.000Z</x:v>
      </x:c>
      <x:c r="N310" s="11" t="d">
        <x:v>2018-10-01T00:00:00.000Z</x:v>
      </x:c>
      <x:c r="O310" s="3" t="str"/>
      <x:c r="P310" s="3" t="str">
        <x:v>2026Q3</x:v>
      </x:c>
      <x:c r="Q310" s="3" t="str">
        <x:v>71</x:v>
      </x:c>
      <x:c r="R310" s="3" t="str">
        <x:v>420</x:v>
      </x:c>
      <x:c r="S310" s="3" t="str"/>
    </x:row>
    <x:row r="311" ht="22" customHeight="1">
      <x:c r="A311" s="3" t="str">
        <x:v>TX0270080</x:v>
      </x:c>
      <x:c r="B311" s="3" t="str">
        <x:v>90065314</x:v>
      </x:c>
      <x:c r="C311" s="11" t="d">
        <x:v>2014-10-01T00:00:00.000Z</x:v>
      </x:c>
      <x:c r="D311" s="11" t="d">
        <x:v>2014-12-31T00:00:00.000Z</x:v>
      </x:c>
      <x:c r="E311" s="3" t="str">
        <x:v>Y</x:v>
      </x:c>
      <x:c r="F311" s="3" t="str">
        <x:v>MCL</x:v>
      </x:c>
      <x:c r="G311" s="3" t="str">
        <x:v>4010</x:v>
      </x:c>
      <x:c r="H311" s="12" t="n">
        <x:v>28</x:v>
      </x:c>
      <x:c r="I311" s="3" t="str">
        <x:v>PCI/L</x:v>
      </x:c>
      <x:c r="J311" s="3" t="str">
        <x:v>5 pCi/L</x:v>
      </x:c>
      <x:c r="K311" s="3" t="str">
        <x:v>Archived</x:v>
      </x:c>
      <x:c r="L311" s="11" t="d">
        <x:v>2014-12-31T00:00:00.000Z</x:v>
      </x:c>
      <x:c r="M311" s="11" t="d">
        <x:v>2017-01-04T00:00:00.000Z</x:v>
      </x:c>
      <x:c r="N311" s="11" t="d">
        <x:v>2018-01-02T00:00:00.000Z</x:v>
      </x:c>
      <x:c r="O311" s="3" t="str"/>
      <x:c r="P311" s="3" t="str">
        <x:v>2026Q3</x:v>
      </x:c>
      <x:c r="Q311" s="3" t="str">
        <x:v>02</x:v>
      </x:c>
      <x:c r="R311" s="3" t="str">
        <x:v>340</x:v>
      </x:c>
      <x:c r="S311" s="3" t="str"/>
    </x:row>
    <x:row r="312" ht="22" customHeight="1">
      <x:c r="A312" s="3" t="str">
        <x:v>TX0270080</x:v>
      </x:c>
      <x:c r="B312" s="3" t="str">
        <x:v>90065315</x:v>
      </x:c>
      <x:c r="C312" s="11" t="d">
        <x:v>2014-10-01T00:00:00.000Z</x:v>
      </x:c>
      <x:c r="D312" s="11" t="d">
        <x:v>2014-12-31T00:00:00.000Z</x:v>
      </x:c>
      <x:c r="E312" s="3" t="str">
        <x:v>Y</x:v>
      </x:c>
      <x:c r="F312" s="3" t="str">
        <x:v>MCL</x:v>
      </x:c>
      <x:c r="G312" s="3" t="str">
        <x:v>4000</x:v>
      </x:c>
      <x:c r="H312" s="12" t="n">
        <x:v>61</x:v>
      </x:c>
      <x:c r="I312" s="3" t="str">
        <x:v>PCI/L</x:v>
      </x:c>
      <x:c r="J312" s="3" t="str">
        <x:v>15 pCi/L</x:v>
      </x:c>
      <x:c r="K312" s="3" t="str">
        <x:v>Archived</x:v>
      </x:c>
      <x:c r="L312" s="11" t="d">
        <x:v>2014-12-31T00:00:00.000Z</x:v>
      </x:c>
      <x:c r="M312" s="11" t="d">
        <x:v>2017-01-04T00:00:00.000Z</x:v>
      </x:c>
      <x:c r="N312" s="11" t="d">
        <x:v>2018-01-02T00:00:00.000Z</x:v>
      </x:c>
      <x:c r="O312" s="3" t="str"/>
      <x:c r="P312" s="3" t="str">
        <x:v>2026Q3</x:v>
      </x:c>
      <x:c r="Q312" s="3" t="str">
        <x:v>02</x:v>
      </x:c>
      <x:c r="R312" s="3" t="str">
        <x:v>340</x:v>
      </x:c>
      <x:c r="S312" s="3" t="str"/>
    </x:row>
    <x:row r="313" ht="22" customHeight="1">
      <x:c r="A313" s="3" t="str">
        <x:v>TX0270080</x:v>
      </x:c>
      <x:c r="B313" s="3" t="str">
        <x:v>90065309</x:v>
      </x:c>
      <x:c r="C313" s="11" t="d">
        <x:v>2014-11-21T00:00:00.000Z</x:v>
      </x:c>
      <x:c r="D313" s="11" t="d">
        <x:v>2018-05-15T00:00:00.000Z</x:v>
      </x:c>
      <x:c r="E313" s="3" t="str">
        <x:v>N</x:v>
      </x:c>
      <x:c r="F313" s="3" t="str">
        <x:v>Other</x:v>
      </x:c>
      <x:c r="G313" s="3" t="str">
        <x:v>7500</x:v>
      </x:c>
      <x:c r="H313" s="12" t="str"/>
      <x:c r="I313" s="3" t="str"/>
      <x:c r="J313" s="3" t="str">
        <x:v> </x:v>
      </x:c>
      <x:c r="K313" s="3" t="str">
        <x:v>Resolved</x:v>
      </x:c>
      <x:c r="L313" s="11" t="d">
        <x:v>2018-05-15T00:00:00.000Z</x:v>
      </x:c>
      <x:c r="M313" s="11" t="d">
        <x:v>2017-01-04T00:00:00.000Z</x:v>
      </x:c>
      <x:c r="N313" s="11" t="d">
        <x:v>2021-05-17T00:00:00.000Z</x:v>
      </x:c>
      <x:c r="O313" s="3" t="str"/>
      <x:c r="P313" s="3" t="str">
        <x:v>2026Q3</x:v>
      </x:c>
      <x:c r="Q313" s="3" t="str">
        <x:v>75</x:v>
      </x:c>
      <x:c r="R313" s="3" t="str">
        <x:v>410</x:v>
      </x:c>
      <x:c r="S313" s="3" t="str"/>
    </x:row>
    <x:row r="314" ht="22" customHeight="1">
      <x:c r="A314" s="3" t="str">
        <x:v>TX0270080</x:v>
      </x:c>
      <x:c r="B314" s="3" t="str">
        <x:v>90065310</x:v>
      </x:c>
      <x:c r="C314" s="11" t="d">
        <x:v>2014-11-21T00:00:00.000Z</x:v>
      </x:c>
      <x:c r="D314" s="11" t="d">
        <x:v>2018-05-15T00:00:00.000Z</x:v>
      </x:c>
      <x:c r="E314" s="3" t="str">
        <x:v>N</x:v>
      </x:c>
      <x:c r="F314" s="3" t="str">
        <x:v>Other</x:v>
      </x:c>
      <x:c r="G314" s="3" t="str">
        <x:v>7500</x:v>
      </x:c>
      <x:c r="H314" s="12" t="str"/>
      <x:c r="I314" s="3" t="str"/>
      <x:c r="J314" s="3" t="str">
        <x:v> </x:v>
      </x:c>
      <x:c r="K314" s="3" t="str">
        <x:v>Resolved</x:v>
      </x:c>
      <x:c r="L314" s="11" t="d">
        <x:v>2018-05-15T00:00:00.000Z</x:v>
      </x:c>
      <x:c r="M314" s="11" t="d">
        <x:v>2017-01-04T00:00:00.000Z</x:v>
      </x:c>
      <x:c r="N314" s="11" t="d">
        <x:v>2021-05-17T00:00:00.000Z</x:v>
      </x:c>
      <x:c r="O314" s="3" t="str"/>
      <x:c r="P314" s="3" t="str">
        <x:v>2026Q3</x:v>
      </x:c>
      <x:c r="Q314" s="3" t="str">
        <x:v>75</x:v>
      </x:c>
      <x:c r="R314" s="3" t="str">
        <x:v>410</x:v>
      </x:c>
      <x:c r="S314" s="3" t="str"/>
    </x:row>
    <x:row r="315" ht="22" customHeight="1">
      <x:c r="A315" s="3" t="str">
        <x:v>TX0270080</x:v>
      </x:c>
      <x:c r="B315" s="3" t="str">
        <x:v>90065321</x:v>
      </x:c>
      <x:c r="C315" s="11" t="d">
        <x:v>2015-01-01T00:00:00.000Z</x:v>
      </x:c>
      <x:c r="D315" s="11" t="d">
        <x:v>2015-03-31T00:00:00.000Z</x:v>
      </x:c>
      <x:c r="E315" s="3" t="str">
        <x:v>Y</x:v>
      </x:c>
      <x:c r="F315" s="3" t="str">
        <x:v>MCL</x:v>
      </x:c>
      <x:c r="G315" s="3" t="str">
        <x:v>4010</x:v>
      </x:c>
      <x:c r="H315" s="12" t="n">
        <x:v>32</x:v>
      </x:c>
      <x:c r="I315" s="3" t="str">
        <x:v>PCI/L</x:v>
      </x:c>
      <x:c r="J315" s="3" t="str">
        <x:v>5 pCi/L</x:v>
      </x:c>
      <x:c r="K315" s="3" t="str">
        <x:v>Archived</x:v>
      </x:c>
      <x:c r="L315" s="11" t="d">
        <x:v>2015-03-31T00:00:00.000Z</x:v>
      </x:c>
      <x:c r="M315" s="11" t="d">
        <x:v>2017-01-04T00:00:00.000Z</x:v>
      </x:c>
      <x:c r="N315" s="11" t="d">
        <x:v>2018-06-18T00:00:00.000Z</x:v>
      </x:c>
      <x:c r="O315" s="3" t="str"/>
      <x:c r="P315" s="3" t="str">
        <x:v>2026Q3</x:v>
      </x:c>
      <x:c r="Q315" s="3" t="str">
        <x:v>02</x:v>
      </x:c>
      <x:c r="R315" s="3" t="str">
        <x:v>340</x:v>
      </x:c>
      <x:c r="S315" s="3" t="str"/>
    </x:row>
    <x:row r="316" ht="22" customHeight="1">
      <x:c r="A316" s="3" t="str">
        <x:v>TX0270080</x:v>
      </x:c>
      <x:c r="B316" s="3" t="str">
        <x:v>90065322</x:v>
      </x:c>
      <x:c r="C316" s="11" t="d">
        <x:v>2015-01-01T00:00:00.000Z</x:v>
      </x:c>
      <x:c r="D316" s="11" t="d">
        <x:v>2015-03-31T00:00:00.000Z</x:v>
      </x:c>
      <x:c r="E316" s="3" t="str">
        <x:v>Y</x:v>
      </x:c>
      <x:c r="F316" s="3" t="str">
        <x:v>MCL</x:v>
      </x:c>
      <x:c r="G316" s="3" t="str">
        <x:v>4000</x:v>
      </x:c>
      <x:c r="H316" s="12" t="n">
        <x:v>72</x:v>
      </x:c>
      <x:c r="I316" s="3" t="str">
        <x:v>PCI/L</x:v>
      </x:c>
      <x:c r="J316" s="3" t="str">
        <x:v>15 pCi/L</x:v>
      </x:c>
      <x:c r="K316" s="3" t="str">
        <x:v>Archived</x:v>
      </x:c>
      <x:c r="L316" s="11" t="d">
        <x:v>2015-03-31T00:00:00.000Z</x:v>
      </x:c>
      <x:c r="M316" s="11" t="d">
        <x:v>2017-01-04T00:00:00.000Z</x:v>
      </x:c>
      <x:c r="N316" s="11" t="d">
        <x:v>2018-06-18T00:00:00.000Z</x:v>
      </x:c>
      <x:c r="O316" s="3" t="str"/>
      <x:c r="P316" s="3" t="str">
        <x:v>2026Q3</x:v>
      </x:c>
      <x:c r="Q316" s="3" t="str">
        <x:v>02</x:v>
      </x:c>
      <x:c r="R316" s="3" t="str">
        <x:v>340</x:v>
      </x:c>
      <x:c r="S316" s="3" t="str"/>
    </x:row>
    <x:row r="317" ht="22" customHeight="1">
      <x:c r="A317" s="3" t="str">
        <x:v>TX0270080</x:v>
      </x:c>
      <x:c r="B317" s="3" t="str">
        <x:v>90065318</x:v>
      </x:c>
      <x:c r="C317" s="11" t="d">
        <x:v>2015-03-17T00:00:00.000Z</x:v>
      </x:c>
      <x:c r="D317" s="11" t="d">
        <x:v>2018-05-15T00:00:00.000Z</x:v>
      </x:c>
      <x:c r="E317" s="3" t="str">
        <x:v>N</x:v>
      </x:c>
      <x:c r="F317" s="3" t="str">
        <x:v>Other</x:v>
      </x:c>
      <x:c r="G317" s="3" t="str">
        <x:v>7500</x:v>
      </x:c>
      <x:c r="H317" s="12" t="str"/>
      <x:c r="I317" s="3" t="str"/>
      <x:c r="J317" s="3" t="str">
        <x:v> </x:v>
      </x:c>
      <x:c r="K317" s="3" t="str">
        <x:v>Resolved</x:v>
      </x:c>
      <x:c r="L317" s="11" t="d">
        <x:v>2018-05-15T00:00:00.000Z</x:v>
      </x:c>
      <x:c r="M317" s="11" t="d">
        <x:v>2017-01-04T00:00:00.000Z</x:v>
      </x:c>
      <x:c r="N317" s="11" t="d">
        <x:v>2021-05-17T00:00:00.000Z</x:v>
      </x:c>
      <x:c r="O317" s="3" t="str"/>
      <x:c r="P317" s="3" t="str">
        <x:v>2026Q3</x:v>
      </x:c>
      <x:c r="Q317" s="3" t="str">
        <x:v>75</x:v>
      </x:c>
      <x:c r="R317" s="3" t="str">
        <x:v>410</x:v>
      </x:c>
      <x:c r="S317" s="3" t="str"/>
    </x:row>
    <x:row r="318" ht="22" customHeight="1">
      <x:c r="A318" s="3" t="str">
        <x:v>TX0270080</x:v>
      </x:c>
      <x:c r="B318" s="3" t="str">
        <x:v>90065332</x:v>
      </x:c>
      <x:c r="C318" s="11" t="d">
        <x:v>2015-04-01T00:00:00.000Z</x:v>
      </x:c>
      <x:c r="D318" s="11" t="d">
        <x:v>2015-06-30T00:00:00.000Z</x:v>
      </x:c>
      <x:c r="E318" s="3" t="str">
        <x:v>Y</x:v>
      </x:c>
      <x:c r="F318" s="3" t="str">
        <x:v>MCL</x:v>
      </x:c>
      <x:c r="G318" s="3" t="str">
        <x:v>4000</x:v>
      </x:c>
      <x:c r="H318" s="12" t="n">
        <x:v>72</x:v>
      </x:c>
      <x:c r="I318" s="3" t="str">
        <x:v>PCI/L</x:v>
      </x:c>
      <x:c r="J318" s="3" t="str">
        <x:v>15 pCi/L</x:v>
      </x:c>
      <x:c r="K318" s="3" t="str">
        <x:v>Archived</x:v>
      </x:c>
      <x:c r="L318" s="11" t="d">
        <x:v>2015-06-30T00:00:00.000Z</x:v>
      </x:c>
      <x:c r="M318" s="11" t="d">
        <x:v>2017-01-04T00:00:00.000Z</x:v>
      </x:c>
      <x:c r="N318" s="11" t="d">
        <x:v>2018-12-28T00:00:00.000Z</x:v>
      </x:c>
      <x:c r="O318" s="3" t="str"/>
      <x:c r="P318" s="3" t="str">
        <x:v>2026Q3</x:v>
      </x:c>
      <x:c r="Q318" s="3" t="str">
        <x:v>02</x:v>
      </x:c>
      <x:c r="R318" s="3" t="str">
        <x:v>340</x:v>
      </x:c>
      <x:c r="S318" s="3" t="str"/>
    </x:row>
    <x:row r="319" ht="22" customHeight="1">
      <x:c r="A319" s="3" t="str">
        <x:v>TX0270080</x:v>
      </x:c>
      <x:c r="B319" s="3" t="str">
        <x:v>90065333</x:v>
      </x:c>
      <x:c r="C319" s="11" t="d">
        <x:v>2015-04-01T00:00:00.000Z</x:v>
      </x:c>
      <x:c r="D319" s="11" t="d">
        <x:v>2015-06-30T00:00:00.000Z</x:v>
      </x:c>
      <x:c r="E319" s="3" t="str">
        <x:v>Y</x:v>
      </x:c>
      <x:c r="F319" s="3" t="str">
        <x:v>MCL</x:v>
      </x:c>
      <x:c r="G319" s="3" t="str">
        <x:v>4010</x:v>
      </x:c>
      <x:c r="H319" s="12" t="n">
        <x:v>32</x:v>
      </x:c>
      <x:c r="I319" s="3" t="str">
        <x:v>PCI/L</x:v>
      </x:c>
      <x:c r="J319" s="3" t="str">
        <x:v>5 pCi/L</x:v>
      </x:c>
      <x:c r="K319" s="3" t="str">
        <x:v>Archived</x:v>
      </x:c>
      <x:c r="L319" s="11" t="d">
        <x:v>2015-06-30T00:00:00.000Z</x:v>
      </x:c>
      <x:c r="M319" s="11" t="d">
        <x:v>2017-01-04T00:00:00.000Z</x:v>
      </x:c>
      <x:c r="N319" s="11" t="d">
        <x:v>2018-12-28T00:00:00.000Z</x:v>
      </x:c>
      <x:c r="O319" s="3" t="str"/>
      <x:c r="P319" s="3" t="str">
        <x:v>2026Q3</x:v>
      </x:c>
      <x:c r="Q319" s="3" t="str">
        <x:v>02</x:v>
      </x:c>
      <x:c r="R319" s="3" t="str">
        <x:v>340</x:v>
      </x:c>
      <x:c r="S319" s="3" t="str"/>
    </x:row>
    <x:row r="320" ht="22" customHeight="1">
      <x:c r="A320" s="3" t="str">
        <x:v>TX0270080</x:v>
      </x:c>
      <x:c r="B320" s="3" t="str">
        <x:v>90065342</x:v>
      </x:c>
      <x:c r="C320" s="11" t="d">
        <x:v>2015-07-01T00:00:00.000Z</x:v>
      </x:c>
      <x:c r="D320" s="11" t="d">
        <x:v>2015-09-30T00:00:00.000Z</x:v>
      </x:c>
      <x:c r="E320" s="3" t="str">
        <x:v>Y</x:v>
      </x:c>
      <x:c r="F320" s="3" t="str">
        <x:v>MCL</x:v>
      </x:c>
      <x:c r="G320" s="3" t="str">
        <x:v>4010</x:v>
      </x:c>
      <x:c r="H320" s="12" t="n">
        <x:v>31</x:v>
      </x:c>
      <x:c r="I320" s="3" t="str">
        <x:v>PCI/L</x:v>
      </x:c>
      <x:c r="J320" s="3" t="str">
        <x:v>5 pCi/L</x:v>
      </x:c>
      <x:c r="K320" s="3" t="str">
        <x:v>Archived</x:v>
      </x:c>
      <x:c r="L320" s="11" t="d">
        <x:v>2015-09-30T00:00:00.000Z</x:v>
      </x:c>
      <x:c r="M320" s="11" t="d">
        <x:v>2017-01-04T00:00:00.000Z</x:v>
      </x:c>
      <x:c r="N320" s="11" t="d">
        <x:v>2019-03-29T00:00:00.000Z</x:v>
      </x:c>
      <x:c r="O320" s="3" t="str"/>
      <x:c r="P320" s="3" t="str">
        <x:v>2026Q3</x:v>
      </x:c>
      <x:c r="Q320" s="3" t="str">
        <x:v>02</x:v>
      </x:c>
      <x:c r="R320" s="3" t="str">
        <x:v>340</x:v>
      </x:c>
      <x:c r="S320" s="3" t="str"/>
    </x:row>
    <x:row r="321" ht="22" customHeight="1">
      <x:c r="A321" s="3" t="str">
        <x:v>TX0270080</x:v>
      </x:c>
      <x:c r="B321" s="3" t="str">
        <x:v>90065345</x:v>
      </x:c>
      <x:c r="C321" s="11" t="d">
        <x:v>2015-07-01T00:00:00.000Z</x:v>
      </x:c>
      <x:c r="D321" s="11" t="d">
        <x:v>2015-09-30T00:00:00.000Z</x:v>
      </x:c>
      <x:c r="E321" s="3" t="str">
        <x:v>Y</x:v>
      </x:c>
      <x:c r="F321" s="3" t="str">
        <x:v>MCL</x:v>
      </x:c>
      <x:c r="G321" s="3" t="str">
        <x:v>4000</x:v>
      </x:c>
      <x:c r="H321" s="12" t="n">
        <x:v>79</x:v>
      </x:c>
      <x:c r="I321" s="3" t="str">
        <x:v>PCI/L</x:v>
      </x:c>
      <x:c r="J321" s="3" t="str">
        <x:v>15 pCi/L</x:v>
      </x:c>
      <x:c r="K321" s="3" t="str">
        <x:v>Archived</x:v>
      </x:c>
      <x:c r="L321" s="11" t="d">
        <x:v>2015-09-30T00:00:00.000Z</x:v>
      </x:c>
      <x:c r="M321" s="11" t="d">
        <x:v>2017-01-04T00:00:00.000Z</x:v>
      </x:c>
      <x:c r="N321" s="11" t="d">
        <x:v>2019-03-29T00:00:00.000Z</x:v>
      </x:c>
      <x:c r="O321" s="3" t="str"/>
      <x:c r="P321" s="3" t="str">
        <x:v>2026Q3</x:v>
      </x:c>
      <x:c r="Q321" s="3" t="str">
        <x:v>02</x:v>
      </x:c>
      <x:c r="R321" s="3" t="str">
        <x:v>340</x:v>
      </x:c>
      <x:c r="S321" s="3" t="str"/>
    </x:row>
    <x:row r="322" ht="22" customHeight="1">
      <x:c r="A322" s="3" t="str">
        <x:v>TX0270080</x:v>
      </x:c>
      <x:c r="B322" s="3" t="str">
        <x:v>90065325</x:v>
      </x:c>
      <x:c r="C322" s="11" t="d">
        <x:v>2015-08-03T00:00:00.000Z</x:v>
      </x:c>
      <x:c r="D322" s="11" t="d">
        <x:v>2016-10-14T00:00:00.000Z</x:v>
      </x:c>
      <x:c r="E322" s="3" t="str">
        <x:v>N</x:v>
      </x:c>
      <x:c r="F322" s="3" t="str">
        <x:v>Other</x:v>
      </x:c>
      <x:c r="G322" s="3" t="str">
        <x:v>7500</x:v>
      </x:c>
      <x:c r="H322" s="12" t="str"/>
      <x:c r="I322" s="3" t="str"/>
      <x:c r="J322" s="3" t="str">
        <x:v> </x:v>
      </x:c>
      <x:c r="K322" s="3" t="str">
        <x:v>Resolved</x:v>
      </x:c>
      <x:c r="L322" s="11" t="d">
        <x:v>2016-10-14T00:00:00.000Z</x:v>
      </x:c>
      <x:c r="M322" s="11" t="d">
        <x:v>2017-01-04T00:00:00.000Z</x:v>
      </x:c>
      <x:c r="N322" s="11" t="d">
        <x:v>2019-12-23T00:00:00.000Z</x:v>
      </x:c>
      <x:c r="O322" s="3" t="str"/>
      <x:c r="P322" s="3" t="str">
        <x:v>2026Q3</x:v>
      </x:c>
      <x:c r="Q322" s="3" t="str">
        <x:v>75</x:v>
      </x:c>
      <x:c r="R322" s="3" t="str">
        <x:v>410</x:v>
      </x:c>
      <x:c r="S322" s="3" t="str"/>
    </x:row>
    <x:row r="323" ht="22" customHeight="1">
      <x:c r="A323" s="3" t="str">
        <x:v>TX0270080</x:v>
      </x:c>
      <x:c r="B323" s="3" t="str">
        <x:v>90065326</x:v>
      </x:c>
      <x:c r="C323" s="11" t="d">
        <x:v>2015-08-03T00:00:00.000Z</x:v>
      </x:c>
      <x:c r="D323" s="11" t="d">
        <x:v>2016-10-14T00:00:00.000Z</x:v>
      </x:c>
      <x:c r="E323" s="3" t="str">
        <x:v>N</x:v>
      </x:c>
      <x:c r="F323" s="3" t="str">
        <x:v>Other</x:v>
      </x:c>
      <x:c r="G323" s="3" t="str">
        <x:v>7500</x:v>
      </x:c>
      <x:c r="H323" s="12" t="str"/>
      <x:c r="I323" s="3" t="str"/>
      <x:c r="J323" s="3" t="str">
        <x:v> </x:v>
      </x:c>
      <x:c r="K323" s="3" t="str">
        <x:v>Resolved</x:v>
      </x:c>
      <x:c r="L323" s="11" t="d">
        <x:v>2016-10-14T00:00:00.000Z</x:v>
      </x:c>
      <x:c r="M323" s="11" t="d">
        <x:v>2017-01-04T00:00:00.000Z</x:v>
      </x:c>
      <x:c r="N323" s="11" t="d">
        <x:v>2019-12-23T00:00:00.000Z</x:v>
      </x:c>
      <x:c r="O323" s="3" t="str"/>
      <x:c r="P323" s="3" t="str">
        <x:v>2026Q3</x:v>
      </x:c>
      <x:c r="Q323" s="3" t="str">
        <x:v>75</x:v>
      </x:c>
      <x:c r="R323" s="3" t="str">
        <x:v>410</x:v>
      </x:c>
      <x:c r="S323" s="3" t="str"/>
    </x:row>
    <x:row r="324" ht="22" customHeight="1">
      <x:c r="A324" s="3" t="str">
        <x:v>TX0270080</x:v>
      </x:c>
      <x:c r="B324" s="3" t="str">
        <x:v>90065331</x:v>
      </x:c>
      <x:c r="C324" s="11" t="d">
        <x:v>2015-10-01T00:00:00.000Z</x:v>
      </x:c>
      <x:c r="D324" s="11" t="d">
        <x:v>2016-10-05T00:00:00.000Z</x:v>
      </x:c>
      <x:c r="E324" s="3" t="str">
        <x:v>N</x:v>
      </x:c>
      <x:c r="F324" s="3" t="str">
        <x:v>MR</x:v>
      </x:c>
      <x:c r="G324" s="3" t="str">
        <x:v>5000</x:v>
      </x:c>
      <x:c r="H324" s="12" t="str"/>
      <x:c r="I324" s="3" t="str"/>
      <x:c r="J324" s="3" t="str">
        <x:v>TT </x:v>
      </x:c>
      <x:c r="K324" s="3" t="str">
        <x:v>Resolved</x:v>
      </x:c>
      <x:c r="L324" s="11" t="d">
        <x:v>2016-10-05T00:00:00.000Z</x:v>
      </x:c>
      <x:c r="M324" s="11" t="d">
        <x:v>2017-01-04T00:00:00.000Z</x:v>
      </x:c>
      <x:c r="N324" s="11" t="d">
        <x:v>2019-12-23T00:00:00.000Z</x:v>
      </x:c>
      <x:c r="O324" s="3" t="str"/>
      <x:c r="P324" s="3" t="str">
        <x:v>2026Q3</x:v>
      </x:c>
      <x:c r="Q324" s="3" t="str">
        <x:v>52</x:v>
      </x:c>
      <x:c r="R324" s="3" t="str">
        <x:v>350</x:v>
      </x:c>
      <x:c r="S324" s="3" t="str"/>
    </x:row>
    <x:row r="325" ht="22" customHeight="1">
      <x:c r="A325" s="3" t="str">
        <x:v>TX0270080</x:v>
      </x:c>
      <x:c r="B325" s="3" t="str">
        <x:v>90065350</x:v>
      </x:c>
      <x:c r="C325" s="11" t="d">
        <x:v>2015-10-01T00:00:00.000Z</x:v>
      </x:c>
      <x:c r="D325" s="11" t="d">
        <x:v>2015-12-31T00:00:00.000Z</x:v>
      </x:c>
      <x:c r="E325" s="3" t="str">
        <x:v>Y</x:v>
      </x:c>
      <x:c r="F325" s="3" t="str">
        <x:v>MCL</x:v>
      </x:c>
      <x:c r="G325" s="3" t="str">
        <x:v>4010</x:v>
      </x:c>
      <x:c r="H325" s="12" t="n">
        <x:v>31</x:v>
      </x:c>
      <x:c r="I325" s="3" t="str">
        <x:v>PCI/L</x:v>
      </x:c>
      <x:c r="J325" s="3" t="str">
        <x:v>5 pCi/L</x:v>
      </x:c>
      <x:c r="K325" s="3" t="str">
        <x:v>Archived</x:v>
      </x:c>
      <x:c r="L325" s="11" t="d">
        <x:v>2015-12-31T00:00:00.000Z</x:v>
      </x:c>
      <x:c r="M325" s="11" t="d">
        <x:v>2017-01-04T00:00:00.000Z</x:v>
      </x:c>
      <x:c r="N325" s="11" t="d">
        <x:v>2019-03-29T00:00:00.000Z</x:v>
      </x:c>
      <x:c r="O325" s="3" t="str"/>
      <x:c r="P325" s="3" t="str">
        <x:v>2026Q3</x:v>
      </x:c>
      <x:c r="Q325" s="3" t="str">
        <x:v>02</x:v>
      </x:c>
      <x:c r="R325" s="3" t="str">
        <x:v>340</x:v>
      </x:c>
      <x:c r="S325" s="3" t="str"/>
    </x:row>
    <x:row r="326" ht="22" customHeight="1">
      <x:c r="A326" s="3" t="str">
        <x:v>TX0270080</x:v>
      </x:c>
      <x:c r="B326" s="3" t="str">
        <x:v>90065351</x:v>
      </x:c>
      <x:c r="C326" s="11" t="d">
        <x:v>2015-10-01T00:00:00.000Z</x:v>
      </x:c>
      <x:c r="D326" s="11" t="d">
        <x:v>2015-12-31T00:00:00.000Z</x:v>
      </x:c>
      <x:c r="E326" s="3" t="str">
        <x:v>Y</x:v>
      </x:c>
      <x:c r="F326" s="3" t="str">
        <x:v>MCL</x:v>
      </x:c>
      <x:c r="G326" s="3" t="str">
        <x:v>4000</x:v>
      </x:c>
      <x:c r="H326" s="12" t="n">
        <x:v>86</x:v>
      </x:c>
      <x:c r="I326" s="3" t="str">
        <x:v>PCI/L</x:v>
      </x:c>
      <x:c r="J326" s="3" t="str">
        <x:v>15 pCi/L</x:v>
      </x:c>
      <x:c r="K326" s="3" t="str">
        <x:v>Archived</x:v>
      </x:c>
      <x:c r="L326" s="11" t="d">
        <x:v>2015-12-31T00:00:00.000Z</x:v>
      </x:c>
      <x:c r="M326" s="11" t="d">
        <x:v>2017-01-04T00:00:00.000Z</x:v>
      </x:c>
      <x:c r="N326" s="11" t="d">
        <x:v>2019-03-29T00:00:00.000Z</x:v>
      </x:c>
      <x:c r="O326" s="3" t="str"/>
      <x:c r="P326" s="3" t="str">
        <x:v>2026Q3</x:v>
      </x:c>
      <x:c r="Q326" s="3" t="str">
        <x:v>02</x:v>
      </x:c>
      <x:c r="R326" s="3" t="str">
        <x:v>340</x:v>
      </x:c>
      <x:c r="S326" s="3" t="str"/>
    </x:row>
    <x:row r="327" ht="22" customHeight="1">
      <x:c r="A327" s="3" t="str">
        <x:v>TX0270080</x:v>
      </x:c>
      <x:c r="B327" s="3" t="str">
        <x:v>90065355</x:v>
      </x:c>
      <x:c r="C327" s="11" t="d">
        <x:v>2016-01-01T00:00:00.000Z</x:v>
      </x:c>
      <x:c r="D327" s="11" t="d">
        <x:v>2016-03-31T00:00:00.000Z</x:v>
      </x:c>
      <x:c r="E327" s="3" t="str">
        <x:v>Y</x:v>
      </x:c>
      <x:c r="F327" s="3" t="str">
        <x:v>MCL</x:v>
      </x:c>
      <x:c r="G327" s="3" t="str">
        <x:v>4000</x:v>
      </x:c>
      <x:c r="H327" s="12" t="n">
        <x:v>89</x:v>
      </x:c>
      <x:c r="I327" s="3" t="str">
        <x:v>PCI/L</x:v>
      </x:c>
      <x:c r="J327" s="3" t="str">
        <x:v>15 pCi/L</x:v>
      </x:c>
      <x:c r="K327" s="3" t="str">
        <x:v>Archived</x:v>
      </x:c>
      <x:c r="L327" s="11" t="d">
        <x:v>2016-03-31T00:00:00.000Z</x:v>
      </x:c>
      <x:c r="M327" s="11" t="d">
        <x:v>2017-01-04T00:00:00.000Z</x:v>
      </x:c>
      <x:c r="N327" s="11" t="d">
        <x:v>2019-06-21T00:00:00.000Z</x:v>
      </x:c>
      <x:c r="O327" s="3" t="str"/>
      <x:c r="P327" s="3" t="str">
        <x:v>2026Q3</x:v>
      </x:c>
      <x:c r="Q327" s="3" t="str">
        <x:v>02</x:v>
      </x:c>
      <x:c r="R327" s="3" t="str">
        <x:v>340</x:v>
      </x:c>
      <x:c r="S327" s="3" t="str"/>
    </x:row>
    <x:row r="328" ht="22" customHeight="1">
      <x:c r="A328" s="3" t="str">
        <x:v>TX0270080</x:v>
      </x:c>
      <x:c r="B328" s="3" t="str">
        <x:v>90065356</x:v>
      </x:c>
      <x:c r="C328" s="11" t="d">
        <x:v>2016-01-01T00:00:00.000Z</x:v>
      </x:c>
      <x:c r="D328" s="11" t="d">
        <x:v>2016-03-31T00:00:00.000Z</x:v>
      </x:c>
      <x:c r="E328" s="3" t="str">
        <x:v>Y</x:v>
      </x:c>
      <x:c r="F328" s="3" t="str">
        <x:v>MCL</x:v>
      </x:c>
      <x:c r="G328" s="3" t="str">
        <x:v>4010</x:v>
      </x:c>
      <x:c r="H328" s="12" t="n">
        <x:v>33</x:v>
      </x:c>
      <x:c r="I328" s="3" t="str">
        <x:v>PCI/L</x:v>
      </x:c>
      <x:c r="J328" s="3" t="str">
        <x:v>5 pCi/L</x:v>
      </x:c>
      <x:c r="K328" s="3" t="str">
        <x:v>Archived</x:v>
      </x:c>
      <x:c r="L328" s="11" t="d">
        <x:v>2016-03-31T00:00:00.000Z</x:v>
      </x:c>
      <x:c r="M328" s="11" t="d">
        <x:v>2017-01-04T00:00:00.000Z</x:v>
      </x:c>
      <x:c r="N328" s="11" t="d">
        <x:v>2019-06-21T00:00:00.000Z</x:v>
      </x:c>
      <x:c r="O328" s="3" t="str"/>
      <x:c r="P328" s="3" t="str">
        <x:v>2026Q3</x:v>
      </x:c>
      <x:c r="Q328" s="3" t="str">
        <x:v>02</x:v>
      </x:c>
      <x:c r="R328" s="3" t="str">
        <x:v>340</x:v>
      </x:c>
      <x:c r="S328" s="3" t="str"/>
    </x:row>
    <x:row r="329" ht="22" customHeight="1">
      <x:c r="A329" s="3" t="str">
        <x:v>TX0270080</x:v>
      </x:c>
      <x:c r="B329" s="3" t="str">
        <x:v>90065348</x:v>
      </x:c>
      <x:c r="C329" s="11" t="d">
        <x:v>2016-01-29T00:00:00.000Z</x:v>
      </x:c>
      <x:c r="D329" s="11" t="d">
        <x:v>2016-10-14T00:00:00.000Z</x:v>
      </x:c>
      <x:c r="E329" s="3" t="str">
        <x:v>N</x:v>
      </x:c>
      <x:c r="F329" s="3" t="str">
        <x:v>Other</x:v>
      </x:c>
      <x:c r="G329" s="3" t="str">
        <x:v>7500</x:v>
      </x:c>
      <x:c r="H329" s="12" t="str"/>
      <x:c r="I329" s="3" t="str"/>
      <x:c r="J329" s="3" t="str">
        <x:v> </x:v>
      </x:c>
      <x:c r="K329" s="3" t="str">
        <x:v>Resolved</x:v>
      </x:c>
      <x:c r="L329" s="11" t="d">
        <x:v>2016-10-14T00:00:00.000Z</x:v>
      </x:c>
      <x:c r="M329" s="11" t="d">
        <x:v>2017-01-04T00:00:00.000Z</x:v>
      </x:c>
      <x:c r="N329" s="11" t="d">
        <x:v>2019-12-23T00:00:00.000Z</x:v>
      </x:c>
      <x:c r="O329" s="3" t="str"/>
      <x:c r="P329" s="3" t="str">
        <x:v>2026Q3</x:v>
      </x:c>
      <x:c r="Q329" s="3" t="str">
        <x:v>75</x:v>
      </x:c>
      <x:c r="R329" s="3" t="str">
        <x:v>410</x:v>
      </x:c>
      <x:c r="S329" s="3" t="str"/>
    </x:row>
    <x:row r="330" ht="22" customHeight="1">
      <x:c r="A330" s="3" t="str">
        <x:v>TX0270080</x:v>
      </x:c>
      <x:c r="B330" s="3" t="str">
        <x:v>90065349</x:v>
      </x:c>
      <x:c r="C330" s="11" t="d">
        <x:v>2016-01-29T00:00:00.000Z</x:v>
      </x:c>
      <x:c r="D330" s="11" t="d">
        <x:v>2016-10-14T00:00:00.000Z</x:v>
      </x:c>
      <x:c r="E330" s="3" t="str">
        <x:v>N</x:v>
      </x:c>
      <x:c r="F330" s="3" t="str">
        <x:v>Other</x:v>
      </x:c>
      <x:c r="G330" s="3" t="str">
        <x:v>7500</x:v>
      </x:c>
      <x:c r="H330" s="12" t="str"/>
      <x:c r="I330" s="3" t="str"/>
      <x:c r="J330" s="3" t="str">
        <x:v> </x:v>
      </x:c>
      <x:c r="K330" s="3" t="str">
        <x:v>Resolved</x:v>
      </x:c>
      <x:c r="L330" s="11" t="d">
        <x:v>2016-10-14T00:00:00.000Z</x:v>
      </x:c>
      <x:c r="M330" s="11" t="d">
        <x:v>2017-01-04T00:00:00.000Z</x:v>
      </x:c>
      <x:c r="N330" s="11" t="d">
        <x:v>2019-12-23T00:00:00.000Z</x:v>
      </x:c>
      <x:c r="O330" s="3" t="str"/>
      <x:c r="P330" s="3" t="str">
        <x:v>2026Q3</x:v>
      </x:c>
      <x:c r="Q330" s="3" t="str">
        <x:v>75</x:v>
      </x:c>
      <x:c r="R330" s="3" t="str">
        <x:v>410</x:v>
      </x:c>
      <x:c r="S330" s="3" t="str"/>
    </x:row>
    <x:row r="331" ht="22" customHeight="1">
      <x:c r="A331" s="3" t="str">
        <x:v>TX0270080</x:v>
      </x:c>
      <x:c r="B331" s="3" t="str">
        <x:v>90065354</x:v>
      </x:c>
      <x:c r="C331" s="11" t="d">
        <x:v>2016-02-08T00:00:00.000Z</x:v>
      </x:c>
      <x:c r="D331" s="11" t="d">
        <x:v>2018-05-15T00:00:00.000Z</x:v>
      </x:c>
      <x:c r="E331" s="3" t="str">
        <x:v>N</x:v>
      </x:c>
      <x:c r="F331" s="3" t="str">
        <x:v>Other</x:v>
      </x:c>
      <x:c r="G331" s="3" t="str">
        <x:v>7500</x:v>
      </x:c>
      <x:c r="H331" s="12" t="str"/>
      <x:c r="I331" s="3" t="str"/>
      <x:c r="J331" s="3" t="str">
        <x:v> </x:v>
      </x:c>
      <x:c r="K331" s="3" t="str">
        <x:v>Resolved</x:v>
      </x:c>
      <x:c r="L331" s="11" t="d">
        <x:v>2018-05-15T00:00:00.000Z</x:v>
      </x:c>
      <x:c r="M331" s="11" t="d">
        <x:v>2017-01-04T00:00:00.000Z</x:v>
      </x:c>
      <x:c r="N331" s="11" t="d">
        <x:v>2021-05-17T00:00:00.000Z</x:v>
      </x:c>
      <x:c r="O331" s="3" t="str"/>
      <x:c r="P331" s="3" t="str">
        <x:v>2026Q3</x:v>
      </x:c>
      <x:c r="Q331" s="3" t="str">
        <x:v>75</x:v>
      </x:c>
      <x:c r="R331" s="3" t="str">
        <x:v>410</x:v>
      </x:c>
      <x:c r="S331" s="3" t="str"/>
    </x:row>
    <x:row r="332" ht="22" customHeight="1">
      <x:c r="A332" s="3" t="str">
        <x:v>TX0270080</x:v>
      </x:c>
      <x:c r="B332" s="3" t="str">
        <x:v>90065361</x:v>
      </x:c>
      <x:c r="C332" s="11" t="d">
        <x:v>2016-04-01T00:00:00.000Z</x:v>
      </x:c>
      <x:c r="D332" s="11" t="d">
        <x:v>2016-06-30T00:00:00.000Z</x:v>
      </x:c>
      <x:c r="E332" s="3" t="str">
        <x:v>Y</x:v>
      </x:c>
      <x:c r="F332" s="3" t="str">
        <x:v>MCL</x:v>
      </x:c>
      <x:c r="G332" s="3" t="str">
        <x:v>4010</x:v>
      </x:c>
      <x:c r="H332" s="12" t="n">
        <x:v>31</x:v>
      </x:c>
      <x:c r="I332" s="3" t="str">
        <x:v>PCI/L</x:v>
      </x:c>
      <x:c r="J332" s="3" t="str">
        <x:v>5 pCi/L</x:v>
      </x:c>
      <x:c r="K332" s="3" t="str">
        <x:v>Archived</x:v>
      </x:c>
      <x:c r="L332" s="11" t="d">
        <x:v>2016-06-30T00:00:00.000Z</x:v>
      </x:c>
      <x:c r="M332" s="11" t="d">
        <x:v>2017-01-04T00:00:00.000Z</x:v>
      </x:c>
      <x:c r="N332" s="11" t="d">
        <x:v>2019-08-15T00:00:00.000Z</x:v>
      </x:c>
      <x:c r="O332" s="3" t="str"/>
      <x:c r="P332" s="3" t="str">
        <x:v>2026Q3</x:v>
      </x:c>
      <x:c r="Q332" s="3" t="str">
        <x:v>02</x:v>
      </x:c>
      <x:c r="R332" s="3" t="str">
        <x:v>340</x:v>
      </x:c>
      <x:c r="S332" s="3" t="str"/>
    </x:row>
    <x:row r="333" ht="22" customHeight="1">
      <x:c r="A333" s="3" t="str">
        <x:v>TX0270080</x:v>
      </x:c>
      <x:c r="B333" s="3" t="str">
        <x:v>90065362</x:v>
      </x:c>
      <x:c r="C333" s="11" t="d">
        <x:v>2016-04-01T00:00:00.000Z</x:v>
      </x:c>
      <x:c r="D333" s="11" t="d">
        <x:v>2016-06-30T00:00:00.000Z</x:v>
      </x:c>
      <x:c r="E333" s="3" t="str">
        <x:v>Y</x:v>
      </x:c>
      <x:c r="F333" s="3" t="str">
        <x:v>MCL</x:v>
      </x:c>
      <x:c r="G333" s="3" t="str">
        <x:v>4000</x:v>
      </x:c>
      <x:c r="H333" s="12" t="n">
        <x:v>82</x:v>
      </x:c>
      <x:c r="I333" s="3" t="str">
        <x:v>PCI/L</x:v>
      </x:c>
      <x:c r="J333" s="3" t="str">
        <x:v>15 pCi/L</x:v>
      </x:c>
      <x:c r="K333" s="3" t="str">
        <x:v>Archived</x:v>
      </x:c>
      <x:c r="L333" s="11" t="d">
        <x:v>2016-06-30T00:00:00.000Z</x:v>
      </x:c>
      <x:c r="M333" s="11" t="d">
        <x:v>2017-01-04T00:00:00.000Z</x:v>
      </x:c>
      <x:c r="N333" s="11" t="d">
        <x:v>2019-08-15T00:00:00.000Z</x:v>
      </x:c>
      <x:c r="O333" s="3" t="str"/>
      <x:c r="P333" s="3" t="str">
        <x:v>2026Q3</x:v>
      </x:c>
      <x:c r="Q333" s="3" t="str">
        <x:v>02</x:v>
      </x:c>
      <x:c r="R333" s="3" t="str">
        <x:v>340</x:v>
      </x:c>
      <x:c r="S333" s="3" t="str"/>
    </x:row>
    <x:row r="334" ht="22" customHeight="1">
      <x:c r="A334" s="3" t="str">
        <x:v>TX0270080</x:v>
      </x:c>
      <x:c r="B334" s="3" t="str">
        <x:v>90065357</x:v>
      </x:c>
      <x:c r="C334" s="11" t="d">
        <x:v>2016-05-03T00:00:00.000Z</x:v>
      </x:c>
      <x:c r="D334" s="11" t="d">
        <x:v>2016-10-14T00:00:00.000Z</x:v>
      </x:c>
      <x:c r="E334" s="3" t="str">
        <x:v>N</x:v>
      </x:c>
      <x:c r="F334" s="3" t="str">
        <x:v>Other</x:v>
      </x:c>
      <x:c r="G334" s="3" t="str">
        <x:v>7500</x:v>
      </x:c>
      <x:c r="H334" s="12" t="str"/>
      <x:c r="I334" s="3" t="str"/>
      <x:c r="J334" s="3" t="str">
        <x:v> </x:v>
      </x:c>
      <x:c r="K334" s="3" t="str">
        <x:v>Resolved</x:v>
      </x:c>
      <x:c r="L334" s="11" t="d">
        <x:v>2016-10-14T00:00:00.000Z</x:v>
      </x:c>
      <x:c r="M334" s="11" t="d">
        <x:v>2017-01-04T00:00:00.000Z</x:v>
      </x:c>
      <x:c r="N334" s="11" t="d">
        <x:v>2019-12-23T00:00:00.000Z</x:v>
      </x:c>
      <x:c r="O334" s="3" t="str"/>
      <x:c r="P334" s="3" t="str">
        <x:v>2026Q3</x:v>
      </x:c>
      <x:c r="Q334" s="3" t="str">
        <x:v>75</x:v>
      </x:c>
      <x:c r="R334" s="3" t="str">
        <x:v>410</x:v>
      </x:c>
      <x:c r="S334" s="3" t="str"/>
    </x:row>
    <x:row r="335" ht="22" customHeight="1">
      <x:c r="A335" s="3" t="str">
        <x:v>TX0270080</x:v>
      </x:c>
      <x:c r="B335" s="3" t="str">
        <x:v>90065358</x:v>
      </x:c>
      <x:c r="C335" s="11" t="d">
        <x:v>2016-05-03T00:00:00.000Z</x:v>
      </x:c>
      <x:c r="D335" s="11" t="d">
        <x:v>2016-10-14T00:00:00.000Z</x:v>
      </x:c>
      <x:c r="E335" s="3" t="str">
        <x:v>N</x:v>
      </x:c>
      <x:c r="F335" s="3" t="str">
        <x:v>Other</x:v>
      </x:c>
      <x:c r="G335" s="3" t="str">
        <x:v>7500</x:v>
      </x:c>
      <x:c r="H335" s="12" t="str"/>
      <x:c r="I335" s="3" t="str"/>
      <x:c r="J335" s="3" t="str">
        <x:v> </x:v>
      </x:c>
      <x:c r="K335" s="3" t="str">
        <x:v>Resolved</x:v>
      </x:c>
      <x:c r="L335" s="11" t="d">
        <x:v>2016-10-14T00:00:00.000Z</x:v>
      </x:c>
      <x:c r="M335" s="11" t="d">
        <x:v>2017-01-04T00:00:00.000Z</x:v>
      </x:c>
      <x:c r="N335" s="11" t="d">
        <x:v>2019-12-23T00:00:00.000Z</x:v>
      </x:c>
      <x:c r="O335" s="3" t="str"/>
      <x:c r="P335" s="3" t="str">
        <x:v>2026Q3</x:v>
      </x:c>
      <x:c r="Q335" s="3" t="str">
        <x:v>75</x:v>
      </x:c>
      <x:c r="R335" s="3" t="str">
        <x:v>410</x:v>
      </x:c>
      <x:c r="S335" s="3" t="str"/>
    </x:row>
    <x:row r="336" ht="22" customHeight="1">
      <x:c r="A336" s="3" t="str">
        <x:v>TX0270080</x:v>
      </x:c>
      <x:c r="B336" s="3" t="str">
        <x:v>90065359</x:v>
      </x:c>
      <x:c r="C336" s="11" t="d">
        <x:v>2016-06-06T00:00:00.000Z</x:v>
      </x:c>
      <x:c r="D336" s="11" t="d">
        <x:v>2016-10-14T00:00:00.000Z</x:v>
      </x:c>
      <x:c r="E336" s="3" t="str">
        <x:v>N</x:v>
      </x:c>
      <x:c r="F336" s="3" t="str">
        <x:v>Other</x:v>
      </x:c>
      <x:c r="G336" s="3" t="str">
        <x:v>7500</x:v>
      </x:c>
      <x:c r="H336" s="12" t="str"/>
      <x:c r="I336" s="3" t="str"/>
      <x:c r="J336" s="3" t="str">
        <x:v> </x:v>
      </x:c>
      <x:c r="K336" s="3" t="str">
        <x:v>Resolved</x:v>
      </x:c>
      <x:c r="L336" s="11" t="d">
        <x:v>2016-10-14T00:00:00.000Z</x:v>
      </x:c>
      <x:c r="M336" s="11" t="d">
        <x:v>2017-01-04T00:00:00.000Z</x:v>
      </x:c>
      <x:c r="N336" s="11" t="d">
        <x:v>2019-12-23T00:00:00.000Z</x:v>
      </x:c>
      <x:c r="O336" s="3" t="str"/>
      <x:c r="P336" s="3" t="str">
        <x:v>2026Q3</x:v>
      </x:c>
      <x:c r="Q336" s="3" t="str">
        <x:v>75</x:v>
      </x:c>
      <x:c r="R336" s="3" t="str">
        <x:v>410</x:v>
      </x:c>
      <x:c r="S336" s="3" t="str"/>
    </x:row>
    <x:row r="337" ht="22" customHeight="1">
      <x:c r="A337" s="3" t="str">
        <x:v>TX0270080</x:v>
      </x:c>
      <x:c r="B337" s="3" t="str">
        <x:v>90065360</x:v>
      </x:c>
      <x:c r="C337" s="11" t="d">
        <x:v>2016-06-06T00:00:00.000Z</x:v>
      </x:c>
      <x:c r="D337" s="11" t="d">
        <x:v>2016-10-14T00:00:00.000Z</x:v>
      </x:c>
      <x:c r="E337" s="3" t="str">
        <x:v>N</x:v>
      </x:c>
      <x:c r="F337" s="3" t="str">
        <x:v>Other</x:v>
      </x:c>
      <x:c r="G337" s="3" t="str">
        <x:v>7500</x:v>
      </x:c>
      <x:c r="H337" s="12" t="str"/>
      <x:c r="I337" s="3" t="str"/>
      <x:c r="J337" s="3" t="str">
        <x:v> </x:v>
      </x:c>
      <x:c r="K337" s="3" t="str">
        <x:v>Resolved</x:v>
      </x:c>
      <x:c r="L337" s="11" t="d">
        <x:v>2016-10-14T00:00:00.000Z</x:v>
      </x:c>
      <x:c r="M337" s="11" t="d">
        <x:v>2017-01-04T00:00:00.000Z</x:v>
      </x:c>
      <x:c r="N337" s="11" t="d">
        <x:v>2019-12-23T00:00:00.000Z</x:v>
      </x:c>
      <x:c r="O337" s="3" t="str"/>
      <x:c r="P337" s="3" t="str">
        <x:v>2026Q3</x:v>
      </x:c>
      <x:c r="Q337" s="3" t="str">
        <x:v>75</x:v>
      </x:c>
      <x:c r="R337" s="3" t="str">
        <x:v>410</x:v>
      </x:c>
      <x:c r="S337" s="3" t="str"/>
    </x:row>
    <x:row r="338" ht="22" customHeight="1">
      <x:c r="A338" s="3" t="str">
        <x:v>TX0270080</x:v>
      </x:c>
      <x:c r="B338" s="3" t="str">
        <x:v>90065372</x:v>
      </x:c>
      <x:c r="C338" s="11" t="d">
        <x:v>2016-07-01T00:00:00.000Z</x:v>
      </x:c>
      <x:c r="D338" s="11" t="d">
        <x:v>2016-09-30T00:00:00.000Z</x:v>
      </x:c>
      <x:c r="E338" s="3" t="str">
        <x:v>Y</x:v>
      </x:c>
      <x:c r="F338" s="3" t="str">
        <x:v>MCL</x:v>
      </x:c>
      <x:c r="G338" s="3" t="str">
        <x:v>4000</x:v>
      </x:c>
      <x:c r="H338" s="12" t="n">
        <x:v>74</x:v>
      </x:c>
      <x:c r="I338" s="3" t="str">
        <x:v>PCI/L</x:v>
      </x:c>
      <x:c r="J338" s="3" t="str">
        <x:v>15 pCi/L</x:v>
      </x:c>
      <x:c r="K338" s="3" t="str">
        <x:v>Archived</x:v>
      </x:c>
      <x:c r="L338" s="11" t="d">
        <x:v>2016-09-30T00:00:00.000Z</x:v>
      </x:c>
      <x:c r="M338" s="11" t="d">
        <x:v>2017-01-04T00:00:00.000Z</x:v>
      </x:c>
      <x:c r="N338" s="11" t="d">
        <x:v>2019-12-23T00:00:00.000Z</x:v>
      </x:c>
      <x:c r="O338" s="3" t="str"/>
      <x:c r="P338" s="3" t="str">
        <x:v>2026Q3</x:v>
      </x:c>
      <x:c r="Q338" s="3" t="str">
        <x:v>02</x:v>
      </x:c>
      <x:c r="R338" s="3" t="str">
        <x:v>340</x:v>
      </x:c>
      <x:c r="S338" s="3" t="str"/>
    </x:row>
    <x:row r="339" ht="22" customHeight="1">
      <x:c r="A339" s="3" t="str">
        <x:v>TX0270080</x:v>
      </x:c>
      <x:c r="B339" s="3" t="str">
        <x:v>90065373</x:v>
      </x:c>
      <x:c r="C339" s="11" t="d">
        <x:v>2016-07-01T00:00:00.000Z</x:v>
      </x:c>
      <x:c r="D339" s="11" t="d">
        <x:v>2016-09-30T00:00:00.000Z</x:v>
      </x:c>
      <x:c r="E339" s="3" t="str">
        <x:v>Y</x:v>
      </x:c>
      <x:c r="F339" s="3" t="str">
        <x:v>MCL</x:v>
      </x:c>
      <x:c r="G339" s="3" t="str">
        <x:v>4010</x:v>
      </x:c>
      <x:c r="H339" s="12" t="n">
        <x:v>28</x:v>
      </x:c>
      <x:c r="I339" s="3" t="str">
        <x:v>PCI/L</x:v>
      </x:c>
      <x:c r="J339" s="3" t="str">
        <x:v>5 pCi/L</x:v>
      </x:c>
      <x:c r="K339" s="3" t="str">
        <x:v>Archived</x:v>
      </x:c>
      <x:c r="L339" s="11" t="d">
        <x:v>2016-09-30T00:00:00.000Z</x:v>
      </x:c>
      <x:c r="M339" s="11" t="d">
        <x:v>2017-01-04T00:00:00.000Z</x:v>
      </x:c>
      <x:c r="N339" s="11" t="d">
        <x:v>2019-12-23T00:00:00.000Z</x:v>
      </x:c>
      <x:c r="O339" s="3" t="str"/>
      <x:c r="P339" s="3" t="str">
        <x:v>2026Q3</x:v>
      </x:c>
      <x:c r="Q339" s="3" t="str">
        <x:v>02</x:v>
      </x:c>
      <x:c r="R339" s="3" t="str">
        <x:v>340</x:v>
      </x:c>
      <x:c r="S339" s="3" t="str"/>
    </x:row>
    <x:row r="340" ht="22" customHeight="1">
      <x:c r="A340" s="3" t="str">
        <x:v>TX0270080</x:v>
      </x:c>
      <x:c r="B340" s="3" t="str">
        <x:v>90065374</x:v>
      </x:c>
      <x:c r="C340" s="11" t="d">
        <x:v>2016-07-01T00:00:00.000Z</x:v>
      </x:c>
      <x:c r="D340" s="11" t="d">
        <x:v>2016-11-30T00:00:00.000Z</x:v>
      </x:c>
      <x:c r="E340" s="3" t="str">
        <x:v>N</x:v>
      </x:c>
      <x:c r="F340" s="3" t="str">
        <x:v>Other</x:v>
      </x:c>
      <x:c r="G340" s="3" t="str">
        <x:v>7000</x:v>
      </x:c>
      <x:c r="H340" s="12" t="str"/>
      <x:c r="I340" s="3" t="str"/>
      <x:c r="J340" s="3" t="str">
        <x:v> </x:v>
      </x:c>
      <x:c r="K340" s="3" t="str">
        <x:v>Resolved</x:v>
      </x:c>
      <x:c r="L340" s="11" t="d">
        <x:v>2016-11-30T00:00:00.000Z</x:v>
      </x:c>
      <x:c r="M340" s="11" t="d">
        <x:v>2017-01-04T00:00:00.000Z</x:v>
      </x:c>
      <x:c r="N340" s="11" t="d">
        <x:v>2019-12-23T00:00:00.000Z</x:v>
      </x:c>
      <x:c r="O340" s="3" t="str"/>
      <x:c r="P340" s="3" t="str">
        <x:v>2026Q3</x:v>
      </x:c>
      <x:c r="Q340" s="3" t="str">
        <x:v>71</x:v>
      </x:c>
      <x:c r="R340" s="3" t="str">
        <x:v>420</x:v>
      </x:c>
      <x:c r="S340" s="3" t="str"/>
    </x:row>
    <x:row r="341" ht="22" customHeight="1">
      <x:c r="A341" s="3" t="str">
        <x:v>TX0270080</x:v>
      </x:c>
      <x:c r="B341" s="3" t="str">
        <x:v>90065365</x:v>
      </x:c>
      <x:c r="C341" s="11" t="d">
        <x:v>2016-07-19T00:00:00.000Z</x:v>
      </x:c>
      <x:c r="D341" s="11" t="d">
        <x:v>2016-10-14T00:00:00.000Z</x:v>
      </x:c>
      <x:c r="E341" s="3" t="str">
        <x:v>N</x:v>
      </x:c>
      <x:c r="F341" s="3" t="str">
        <x:v>Other</x:v>
      </x:c>
      <x:c r="G341" s="3" t="str">
        <x:v>7500</x:v>
      </x:c>
      <x:c r="H341" s="12" t="str"/>
      <x:c r="I341" s="3" t="str"/>
      <x:c r="J341" s="3" t="str">
        <x:v> </x:v>
      </x:c>
      <x:c r="K341" s="3" t="str">
        <x:v>Resolved</x:v>
      </x:c>
      <x:c r="L341" s="11" t="d">
        <x:v>2016-10-14T00:00:00.000Z</x:v>
      </x:c>
      <x:c r="M341" s="11" t="d">
        <x:v>2017-01-04T00:00:00.000Z</x:v>
      </x:c>
      <x:c r="N341" s="11" t="d">
        <x:v>2019-12-23T00:00:00.000Z</x:v>
      </x:c>
      <x:c r="O341" s="3" t="str"/>
      <x:c r="P341" s="3" t="str">
        <x:v>2026Q3</x:v>
      </x:c>
      <x:c r="Q341" s="3" t="str">
        <x:v>75</x:v>
      </x:c>
      <x:c r="R341" s="3" t="str">
        <x:v>410</x:v>
      </x:c>
      <x:c r="S341" s="3" t="str"/>
    </x:row>
    <x:row r="342" ht="22" customHeight="1">
      <x:c r="A342" s="3" t="str">
        <x:v>TX0270080</x:v>
      </x:c>
      <x:c r="B342" s="3" t="str">
        <x:v>90065366</x:v>
      </x:c>
      <x:c r="C342" s="11" t="d">
        <x:v>2016-07-19T00:00:00.000Z</x:v>
      </x:c>
      <x:c r="D342" s="11" t="d">
        <x:v>2016-10-14T00:00:00.000Z</x:v>
      </x:c>
      <x:c r="E342" s="3" t="str">
        <x:v>N</x:v>
      </x:c>
      <x:c r="F342" s="3" t="str">
        <x:v>Other</x:v>
      </x:c>
      <x:c r="G342" s="3" t="str">
        <x:v>7500</x:v>
      </x:c>
      <x:c r="H342" s="12" t="str"/>
      <x:c r="I342" s="3" t="str"/>
      <x:c r="J342" s="3" t="str">
        <x:v> </x:v>
      </x:c>
      <x:c r="K342" s="3" t="str">
        <x:v>Resolved</x:v>
      </x:c>
      <x:c r="L342" s="11" t="d">
        <x:v>2016-10-14T00:00:00.000Z</x:v>
      </x:c>
      <x:c r="M342" s="11" t="d">
        <x:v>2017-01-04T00:00:00.000Z</x:v>
      </x:c>
      <x:c r="N342" s="11" t="d">
        <x:v>2019-12-23T00:00:00.000Z</x:v>
      </x:c>
      <x:c r="O342" s="3" t="str"/>
      <x:c r="P342" s="3" t="str">
        <x:v>2026Q3</x:v>
      </x:c>
      <x:c r="Q342" s="3" t="str">
        <x:v>75</x:v>
      </x:c>
      <x:c r="R342" s="3" t="str">
        <x:v>410</x:v>
      </x:c>
      <x:c r="S342" s="3" t="str"/>
    </x:row>
    <x:row r="343" ht="22" customHeight="1">
      <x:c r="A343" s="3" t="str">
        <x:v>TX0270080</x:v>
      </x:c>
      <x:c r="B343" s="3" t="str">
        <x:v>90065377</x:v>
      </x:c>
      <x:c r="C343" s="11" t="d">
        <x:v>2016-10-01T00:00:00.000Z</x:v>
      </x:c>
      <x:c r="D343" s="11" t="d">
        <x:v>2016-12-31T00:00:00.000Z</x:v>
      </x:c>
      <x:c r="E343" s="3" t="str">
        <x:v>Y</x:v>
      </x:c>
      <x:c r="F343" s="3" t="str">
        <x:v>MCL</x:v>
      </x:c>
      <x:c r="G343" s="3" t="str">
        <x:v>4010</x:v>
      </x:c>
      <x:c r="H343" s="12" t="n">
        <x:v>25</x:v>
      </x:c>
      <x:c r="I343" s="3" t="str">
        <x:v>PCI/L</x:v>
      </x:c>
      <x:c r="J343" s="3" t="str">
        <x:v>5 pCi/L</x:v>
      </x:c>
      <x:c r="K343" s="3" t="str">
        <x:v>Archived</x:v>
      </x:c>
      <x:c r="L343" s="11" t="d">
        <x:v>2016-12-31T00:00:00.000Z</x:v>
      </x:c>
      <x:c r="M343" s="11" t="d">
        <x:v>2017-01-05T00:00:00.000Z</x:v>
      </x:c>
      <x:c r="N343" s="11" t="d">
        <x:v>2019-12-23T00:00:00.000Z</x:v>
      </x:c>
      <x:c r="O343" s="3" t="str"/>
      <x:c r="P343" s="3" t="str">
        <x:v>2026Q3</x:v>
      </x:c>
      <x:c r="Q343" s="3" t="str">
        <x:v>02</x:v>
      </x:c>
      <x:c r="R343" s="3" t="str">
        <x:v>340</x:v>
      </x:c>
      <x:c r="S343" s="3" t="str"/>
    </x:row>
    <x:row r="344" ht="22" customHeight="1">
      <x:c r="A344" s="3" t="str">
        <x:v>TX0270080</x:v>
      </x:c>
      <x:c r="B344" s="3" t="str">
        <x:v>90065378</x:v>
      </x:c>
      <x:c r="C344" s="11" t="d">
        <x:v>2016-10-01T00:00:00.000Z</x:v>
      </x:c>
      <x:c r="D344" s="11" t="d">
        <x:v>2016-12-31T00:00:00.000Z</x:v>
      </x:c>
      <x:c r="E344" s="3" t="str">
        <x:v>Y</x:v>
      </x:c>
      <x:c r="F344" s="3" t="str">
        <x:v>MCL</x:v>
      </x:c>
      <x:c r="G344" s="3" t="str">
        <x:v>4000</x:v>
      </x:c>
      <x:c r="H344" s="12" t="n">
        <x:v>61</x:v>
      </x:c>
      <x:c r="I344" s="3" t="str">
        <x:v>PCI/L</x:v>
      </x:c>
      <x:c r="J344" s="3" t="str">
        <x:v>15 pCi/L</x:v>
      </x:c>
      <x:c r="K344" s="3" t="str">
        <x:v>Archived</x:v>
      </x:c>
      <x:c r="L344" s="11" t="d">
        <x:v>2016-12-31T00:00:00.000Z</x:v>
      </x:c>
      <x:c r="M344" s="11" t="d">
        <x:v>2017-01-05T00:00:00.000Z</x:v>
      </x:c>
      <x:c r="N344" s="11" t="d">
        <x:v>2019-12-23T00:00:00.000Z</x:v>
      </x:c>
      <x:c r="O344" s="3" t="str"/>
      <x:c r="P344" s="3" t="str">
        <x:v>2026Q3</x:v>
      </x:c>
      <x:c r="Q344" s="3" t="str">
        <x:v>02</x:v>
      </x:c>
      <x:c r="R344" s="3" t="str">
        <x:v>340</x:v>
      </x:c>
      <x:c r="S344" s="3" t="str"/>
    </x:row>
    <x:row r="345" ht="22" customHeight="1">
      <x:c r="A345" s="3" t="str">
        <x:v>TX0270080</x:v>
      </x:c>
      <x:c r="B345" s="3" t="str">
        <x:v>90065379</x:v>
      </x:c>
      <x:c r="C345" s="11" t="d">
        <x:v>2016-12-30T00:00:00.000Z</x:v>
      </x:c>
      <x:c r="D345" s="11" t="d">
        <x:v>2019-09-07T00:00:00.000Z</x:v>
      </x:c>
      <x:c r="E345" s="3" t="str">
        <x:v>N</x:v>
      </x:c>
      <x:c r="F345" s="3" t="str">
        <x:v>MR</x:v>
      </x:c>
      <x:c r="G345" s="3" t="str">
        <x:v>5000</x:v>
      </x:c>
      <x:c r="H345" s="12" t="str"/>
      <x:c r="I345" s="3" t="str"/>
      <x:c r="J345" s="3" t="str">
        <x:v>TT </x:v>
      </x:c>
      <x:c r="K345" s="3" t="str">
        <x:v>Resolved</x:v>
      </x:c>
      <x:c r="L345" s="11" t="d">
        <x:v>2019-09-07T00:00:00.000Z</x:v>
      </x:c>
      <x:c r="M345" s="11" t="d">
        <x:v>2017-03-28T00:00:00.000Z</x:v>
      </x:c>
      <x:c r="N345" s="11" t="d">
        <x:v>2023-01-18T00:00:00.000Z</x:v>
      </x:c>
      <x:c r="O345" s="3" t="str"/>
      <x:c r="P345" s="3" t="str">
        <x:v>2026Q3</x:v>
      </x:c>
      <x:c r="Q345" s="3" t="str">
        <x:v>66</x:v>
      </x:c>
      <x:c r="R345" s="3" t="str">
        <x:v>350</x:v>
      </x:c>
      <x:c r="S345" s="3" t="str"/>
    </x:row>
    <x:row r="346" ht="22" customHeight="1">
      <x:c r="A346" s="3" t="str">
        <x:v>TX0270080</x:v>
      </x:c>
      <x:c r="B346" s="3" t="str">
        <x:v>90065388</x:v>
      </x:c>
      <x:c r="C346" s="11" t="d">
        <x:v>2017-01-01T00:00:00.000Z</x:v>
      </x:c>
      <x:c r="D346" s="11" t="d">
        <x:v>2017-03-31T00:00:00.000Z</x:v>
      </x:c>
      <x:c r="E346" s="3" t="str">
        <x:v>Y</x:v>
      </x:c>
      <x:c r="F346" s="3" t="str">
        <x:v>MCL</x:v>
      </x:c>
      <x:c r="G346" s="3" t="str">
        <x:v>4010</x:v>
      </x:c>
      <x:c r="H346" s="12" t="n">
        <x:v>25</x:v>
      </x:c>
      <x:c r="I346" s="3" t="str">
        <x:v>PCI/L</x:v>
      </x:c>
      <x:c r="J346" s="3" t="str">
        <x:v>5 pCi/L</x:v>
      </x:c>
      <x:c r="K346" s="3" t="str">
        <x:v>Archived</x:v>
      </x:c>
      <x:c r="L346" s="11" t="d">
        <x:v>2017-03-31T00:00:00.000Z</x:v>
      </x:c>
      <x:c r="M346" s="11" t="d">
        <x:v>2017-03-28T00:00:00.000Z</x:v>
      </x:c>
      <x:c r="N346" s="11" t="d">
        <x:v>2020-03-25T00:00:00.000Z</x:v>
      </x:c>
      <x:c r="O346" s="3" t="str"/>
      <x:c r="P346" s="3" t="str">
        <x:v>2026Q3</x:v>
      </x:c>
      <x:c r="Q346" s="3" t="str">
        <x:v>02</x:v>
      </x:c>
      <x:c r="R346" s="3" t="str">
        <x:v>340</x:v>
      </x:c>
      <x:c r="S346" s="3" t="str"/>
    </x:row>
    <x:row r="347" ht="22" customHeight="1">
      <x:c r="A347" s="3" t="str">
        <x:v>TX0270080</x:v>
      </x:c>
      <x:c r="B347" s="3" t="str">
        <x:v>90065389</x:v>
      </x:c>
      <x:c r="C347" s="11" t="d">
        <x:v>2017-01-01T00:00:00.000Z</x:v>
      </x:c>
      <x:c r="D347" s="11" t="d">
        <x:v>2017-03-31T00:00:00.000Z</x:v>
      </x:c>
      <x:c r="E347" s="3" t="str">
        <x:v>Y</x:v>
      </x:c>
      <x:c r="F347" s="3" t="str">
        <x:v>MCL</x:v>
      </x:c>
      <x:c r="G347" s="3" t="str">
        <x:v>4000</x:v>
      </x:c>
      <x:c r="H347" s="12" t="n">
        <x:v>62</x:v>
      </x:c>
      <x:c r="I347" s="3" t="str">
        <x:v>PCI/L</x:v>
      </x:c>
      <x:c r="J347" s="3" t="str">
        <x:v>15 pCi/L</x:v>
      </x:c>
      <x:c r="K347" s="3" t="str">
        <x:v>Archived</x:v>
      </x:c>
      <x:c r="L347" s="11" t="d">
        <x:v>2017-03-31T00:00:00.000Z</x:v>
      </x:c>
      <x:c r="M347" s="11" t="d">
        <x:v>2017-06-26T00:00:00.000Z</x:v>
      </x:c>
      <x:c r="N347" s="11" t="d">
        <x:v>2020-03-25T00:00:00.000Z</x:v>
      </x:c>
      <x:c r="O347" s="3" t="str"/>
      <x:c r="P347" s="3" t="str">
        <x:v>2026Q3</x:v>
      </x:c>
      <x:c r="Q347" s="3" t="str">
        <x:v>02</x:v>
      </x:c>
      <x:c r="R347" s="3" t="str">
        <x:v>340</x:v>
      </x:c>
      <x:c r="S347" s="3" t="str"/>
    </x:row>
    <x:row r="348" ht="22" customHeight="1">
      <x:c r="A348" s="3" t="str">
        <x:v>TX0270080</x:v>
      </x:c>
      <x:c r="B348" s="3" t="str">
        <x:v>90065383</x:v>
      </x:c>
      <x:c r="C348" s="11" t="d">
        <x:v>2017-01-02T00:00:00.000Z</x:v>
      </x:c>
      <x:c r="D348" s="11" t="d">
        <x:v>2017-01-05T00:00:00.000Z</x:v>
      </x:c>
      <x:c r="E348" s="3" t="str">
        <x:v>N</x:v>
      </x:c>
      <x:c r="F348" s="3" t="str">
        <x:v>Other</x:v>
      </x:c>
      <x:c r="G348" s="3" t="str">
        <x:v>7500</x:v>
      </x:c>
      <x:c r="H348" s="12" t="str"/>
      <x:c r="I348" s="3" t="str"/>
      <x:c r="J348" s="3" t="str">
        <x:v> </x:v>
      </x:c>
      <x:c r="K348" s="3" t="str">
        <x:v>Resolved</x:v>
      </x:c>
      <x:c r="L348" s="11" t="d">
        <x:v>2017-01-05T00:00:00.000Z</x:v>
      </x:c>
      <x:c r="M348" s="11" t="d">
        <x:v>2017-03-28T00:00:00.000Z</x:v>
      </x:c>
      <x:c r="N348" s="11" t="d">
        <x:v>2020-06-30T00:00:00.000Z</x:v>
      </x:c>
      <x:c r="O348" s="3" t="str"/>
      <x:c r="P348" s="3" t="str">
        <x:v>2026Q3</x:v>
      </x:c>
      <x:c r="Q348" s="3" t="str">
        <x:v>75</x:v>
      </x:c>
      <x:c r="R348" s="3" t="str">
        <x:v>410</x:v>
      </x:c>
      <x:c r="S348" s="3" t="str"/>
    </x:row>
    <x:row r="349" ht="22" customHeight="1">
      <x:c r="A349" s="3" t="str">
        <x:v>TX0270080</x:v>
      </x:c>
      <x:c r="B349" s="3" t="str">
        <x:v>90065384</x:v>
      </x:c>
      <x:c r="C349" s="11" t="d">
        <x:v>2017-01-02T00:00:00.000Z</x:v>
      </x:c>
      <x:c r="D349" s="11" t="d">
        <x:v>2017-01-05T00:00:00.000Z</x:v>
      </x:c>
      <x:c r="E349" s="3" t="str">
        <x:v>N</x:v>
      </x:c>
      <x:c r="F349" s="3" t="str">
        <x:v>Other</x:v>
      </x:c>
      <x:c r="G349" s="3" t="str">
        <x:v>7500</x:v>
      </x:c>
      <x:c r="H349" s="12" t="str"/>
      <x:c r="I349" s="3" t="str"/>
      <x:c r="J349" s="3" t="str">
        <x:v> </x:v>
      </x:c>
      <x:c r="K349" s="3" t="str">
        <x:v>Resolved</x:v>
      </x:c>
      <x:c r="L349" s="11" t="d">
        <x:v>2017-01-05T00:00:00.000Z</x:v>
      </x:c>
      <x:c r="M349" s="11" t="d">
        <x:v>2017-03-28T00:00:00.000Z</x:v>
      </x:c>
      <x:c r="N349" s="11" t="d">
        <x:v>2021-03-23T00:00:00.000Z</x:v>
      </x:c>
      <x:c r="O349" s="3" t="str"/>
      <x:c r="P349" s="3" t="str">
        <x:v>2026Q3</x:v>
      </x:c>
      <x:c r="Q349" s="3" t="str">
        <x:v>75</x:v>
      </x:c>
      <x:c r="R349" s="3" t="str">
        <x:v>410</x:v>
      </x:c>
      <x:c r="S349" s="3" t="str"/>
    </x:row>
    <x:row r="350" ht="22" customHeight="1">
      <x:c r="A350" s="3" t="str">
        <x:v>TX0270080</x:v>
      </x:c>
      <x:c r="B350" s="3" t="str">
        <x:v>90065404</x:v>
      </x:c>
      <x:c r="C350" s="11" t="d">
        <x:v>2017-04-01T00:00:00.000Z</x:v>
      </x:c>
      <x:c r="D350" s="11" t="d">
        <x:v>2017-06-30T00:00:00.000Z</x:v>
      </x:c>
      <x:c r="E350" s="3" t="str">
        <x:v>Y</x:v>
      </x:c>
      <x:c r="F350" s="3" t="str">
        <x:v>MCL</x:v>
      </x:c>
      <x:c r="G350" s="3" t="str">
        <x:v>4000</x:v>
      </x:c>
      <x:c r="H350" s="12" t="n">
        <x:v>65</x:v>
      </x:c>
      <x:c r="I350" s="3" t="str">
        <x:v>PCI/L</x:v>
      </x:c>
      <x:c r="J350" s="3" t="str">
        <x:v>15 pCi/L</x:v>
      </x:c>
      <x:c r="K350" s="3" t="str">
        <x:v>Archived</x:v>
      </x:c>
      <x:c r="L350" s="11" t="d">
        <x:v>2017-06-30T00:00:00.000Z</x:v>
      </x:c>
      <x:c r="M350" s="11" t="d">
        <x:v>2017-09-25T00:00:00.000Z</x:v>
      </x:c>
      <x:c r="N350" s="11" t="d">
        <x:v>2020-09-28T00:00:00.000Z</x:v>
      </x:c>
      <x:c r="O350" s="3" t="str"/>
      <x:c r="P350" s="3" t="str">
        <x:v>2026Q3</x:v>
      </x:c>
      <x:c r="Q350" s="3" t="str">
        <x:v>02</x:v>
      </x:c>
      <x:c r="R350" s="3" t="str">
        <x:v>340</x:v>
      </x:c>
      <x:c r="S350" s="3" t="str"/>
    </x:row>
    <x:row r="351" ht="22" customHeight="1">
      <x:c r="A351" s="3" t="str">
        <x:v>TX0270080</x:v>
      </x:c>
      <x:c r="B351" s="3" t="str">
        <x:v>90065405</x:v>
      </x:c>
      <x:c r="C351" s="11" t="d">
        <x:v>2017-04-01T00:00:00.000Z</x:v>
      </x:c>
      <x:c r="D351" s="11" t="d">
        <x:v>2017-06-30T00:00:00.000Z</x:v>
      </x:c>
      <x:c r="E351" s="3" t="str">
        <x:v>Y</x:v>
      </x:c>
      <x:c r="F351" s="3" t="str">
        <x:v>MCL</x:v>
      </x:c>
      <x:c r="G351" s="3" t="str">
        <x:v>4010</x:v>
      </x:c>
      <x:c r="H351" s="12" t="n">
        <x:v>25</x:v>
      </x:c>
      <x:c r="I351" s="3" t="str">
        <x:v>PCI/L</x:v>
      </x:c>
      <x:c r="J351" s="3" t="str">
        <x:v>5 pCi/L</x:v>
      </x:c>
      <x:c r="K351" s="3" t="str">
        <x:v>Archived</x:v>
      </x:c>
      <x:c r="L351" s="11" t="d">
        <x:v>2017-06-30T00:00:00.000Z</x:v>
      </x:c>
      <x:c r="M351" s="11" t="d">
        <x:v>2017-09-25T00:00:00.000Z</x:v>
      </x:c>
      <x:c r="N351" s="11" t="d">
        <x:v>2020-09-28T00:00:00.000Z</x:v>
      </x:c>
      <x:c r="O351" s="3" t="str"/>
      <x:c r="P351" s="3" t="str">
        <x:v>2026Q3</x:v>
      </x:c>
      <x:c r="Q351" s="3" t="str">
        <x:v>02</x:v>
      </x:c>
      <x:c r="R351" s="3" t="str">
        <x:v>340</x:v>
      </x:c>
      <x:c r="S351" s="3" t="str"/>
    </x:row>
    <x:row r="352" ht="22" customHeight="1">
      <x:c r="A352" s="3" t="str">
        <x:v>TX0270080</x:v>
      </x:c>
      <x:c r="B352" s="3" t="str">
        <x:v>90065398</x:v>
      </x:c>
      <x:c r="C352" s="11" t="d">
        <x:v>2017-06-20T00:00:00.000Z</x:v>
      </x:c>
      <x:c r="D352" s="11" t="d">
        <x:v>2017-09-06T00:00:00.000Z</x:v>
      </x:c>
      <x:c r="E352" s="3" t="str">
        <x:v>N</x:v>
      </x:c>
      <x:c r="F352" s="3" t="str">
        <x:v>Other</x:v>
      </x:c>
      <x:c r="G352" s="3" t="str">
        <x:v>7500</x:v>
      </x:c>
      <x:c r="H352" s="12" t="str"/>
      <x:c r="I352" s="3" t="str"/>
      <x:c r="J352" s="3" t="str">
        <x:v> </x:v>
      </x:c>
      <x:c r="K352" s="3" t="str">
        <x:v>Resolved</x:v>
      </x:c>
      <x:c r="L352" s="11" t="d">
        <x:v>2017-09-06T00:00:00.000Z</x:v>
      </x:c>
      <x:c r="M352" s="11" t="d">
        <x:v>2017-09-25T00:00:00.000Z</x:v>
      </x:c>
      <x:c r="N352" s="11" t="d">
        <x:v>2020-09-28T00:00:00.000Z</x:v>
      </x:c>
      <x:c r="O352" s="3" t="str"/>
      <x:c r="P352" s="3" t="str">
        <x:v>2026Q3</x:v>
      </x:c>
      <x:c r="Q352" s="3" t="str">
        <x:v>75</x:v>
      </x:c>
      <x:c r="R352" s="3" t="str">
        <x:v>410</x:v>
      </x:c>
      <x:c r="S352" s="3" t="str"/>
    </x:row>
    <x:row r="353" ht="22" customHeight="1">
      <x:c r="A353" s="3" t="str">
        <x:v>TX0270080</x:v>
      </x:c>
      <x:c r="B353" s="3" t="str">
        <x:v>90065399</x:v>
      </x:c>
      <x:c r="C353" s="11" t="d">
        <x:v>2017-06-30T00:00:00.000Z</x:v>
      </x:c>
      <x:c r="D353" s="11" t="d">
        <x:v>2017-09-06T00:00:00.000Z</x:v>
      </x:c>
      <x:c r="E353" s="3" t="str">
        <x:v>N</x:v>
      </x:c>
      <x:c r="F353" s="3" t="str">
        <x:v>Other</x:v>
      </x:c>
      <x:c r="G353" s="3" t="str">
        <x:v>7500</x:v>
      </x:c>
      <x:c r="H353" s="12" t="str"/>
      <x:c r="I353" s="3" t="str"/>
      <x:c r="J353" s="3" t="str">
        <x:v> </x:v>
      </x:c>
      <x:c r="K353" s="3" t="str">
        <x:v>Resolved</x:v>
      </x:c>
      <x:c r="L353" s="11" t="d">
        <x:v>2017-09-06T00:00:00.000Z</x:v>
      </x:c>
      <x:c r="M353" s="11" t="d">
        <x:v>2017-09-25T00:00:00.000Z</x:v>
      </x:c>
      <x:c r="N353" s="11" t="d">
        <x:v>2020-09-28T00:00:00.000Z</x:v>
      </x:c>
      <x:c r="O353" s="3" t="str"/>
      <x:c r="P353" s="3" t="str">
        <x:v>2026Q3</x:v>
      </x:c>
      <x:c r="Q353" s="3" t="str">
        <x:v>75</x:v>
      </x:c>
      <x:c r="R353" s="3" t="str">
        <x:v>410</x:v>
      </x:c>
      <x:c r="S353" s="3" t="str"/>
    </x:row>
    <x:row r="354" ht="22" customHeight="1">
      <x:c r="A354" s="3" t="str">
        <x:v>TX0270080</x:v>
      </x:c>
      <x:c r="B354" s="3" t="str">
        <x:v>90065408</x:v>
      </x:c>
      <x:c r="C354" s="11" t="d">
        <x:v>2017-07-01T00:00:00.000Z</x:v>
      </x:c>
      <x:c r="D354" s="11" t="d">
        <x:v>2017-09-30T00:00:00.000Z</x:v>
      </x:c>
      <x:c r="E354" s="3" t="str">
        <x:v>Y</x:v>
      </x:c>
      <x:c r="F354" s="3" t="str">
        <x:v>MCL</x:v>
      </x:c>
      <x:c r="G354" s="3" t="str">
        <x:v>4010</x:v>
      </x:c>
      <x:c r="H354" s="12" t="n">
        <x:v>28</x:v>
      </x:c>
      <x:c r="I354" s="3" t="str">
        <x:v>PCI/L</x:v>
      </x:c>
      <x:c r="J354" s="3" t="str">
        <x:v>5 pCi/L</x:v>
      </x:c>
      <x:c r="K354" s="3" t="str">
        <x:v>Archived</x:v>
      </x:c>
      <x:c r="L354" s="11" t="d">
        <x:v>2017-09-30T00:00:00.000Z</x:v>
      </x:c>
      <x:c r="M354" s="11" t="d">
        <x:v>2018-01-02T00:00:00.000Z</x:v>
      </x:c>
      <x:c r="N354" s="11" t="d">
        <x:v>2020-12-17T00:00:00.000Z</x:v>
      </x:c>
      <x:c r="O354" s="3" t="str"/>
      <x:c r="P354" s="3" t="str">
        <x:v>2026Q3</x:v>
      </x:c>
      <x:c r="Q354" s="3" t="str">
        <x:v>02</x:v>
      </x:c>
      <x:c r="R354" s="3" t="str">
        <x:v>340</x:v>
      </x:c>
      <x:c r="S354" s="3" t="str"/>
    </x:row>
    <x:row r="355" ht="22" customHeight="1">
      <x:c r="A355" s="3" t="str">
        <x:v>TX0270080</x:v>
      </x:c>
      <x:c r="B355" s="3" t="str">
        <x:v>90065409</x:v>
      </x:c>
      <x:c r="C355" s="11" t="d">
        <x:v>2017-07-01T00:00:00.000Z</x:v>
      </x:c>
      <x:c r="D355" s="11" t="d">
        <x:v>2017-09-30T00:00:00.000Z</x:v>
      </x:c>
      <x:c r="E355" s="3" t="str">
        <x:v>Y</x:v>
      </x:c>
      <x:c r="F355" s="3" t="str">
        <x:v>MCL</x:v>
      </x:c>
      <x:c r="G355" s="3" t="str">
        <x:v>4000</x:v>
      </x:c>
      <x:c r="H355" s="12" t="n">
        <x:v>64</x:v>
      </x:c>
      <x:c r="I355" s="3" t="str">
        <x:v>PCI/L</x:v>
      </x:c>
      <x:c r="J355" s="3" t="str">
        <x:v>15 pCi/L</x:v>
      </x:c>
      <x:c r="K355" s="3" t="str">
        <x:v>Archived</x:v>
      </x:c>
      <x:c r="L355" s="11" t="d">
        <x:v>2017-09-30T00:00:00.000Z</x:v>
      </x:c>
      <x:c r="M355" s="11" t="d">
        <x:v>2018-01-02T00:00:00.000Z</x:v>
      </x:c>
      <x:c r="N355" s="11" t="d">
        <x:v>2020-12-17T00:00:00.000Z</x:v>
      </x:c>
      <x:c r="O355" s="3" t="str"/>
      <x:c r="P355" s="3" t="str">
        <x:v>2026Q3</x:v>
      </x:c>
      <x:c r="Q355" s="3" t="str">
        <x:v>02</x:v>
      </x:c>
      <x:c r="R355" s="3" t="str">
        <x:v>340</x:v>
      </x:c>
      <x:c r="S355" s="3" t="str"/>
    </x:row>
    <x:row r="356" ht="22" customHeight="1">
      <x:c r="A356" s="3" t="str">
        <x:v>TX0270080</x:v>
      </x:c>
      <x:c r="B356" s="3" t="str">
        <x:v>90065412</x:v>
      </x:c>
      <x:c r="C356" s="11" t="d">
        <x:v>2017-10-01T00:00:00.000Z</x:v>
      </x:c>
      <x:c r="D356" s="11" t="d">
        <x:v>2017-12-31T00:00:00.000Z</x:v>
      </x:c>
      <x:c r="E356" s="3" t="str">
        <x:v>Y</x:v>
      </x:c>
      <x:c r="F356" s="3" t="str">
        <x:v>MCL</x:v>
      </x:c>
      <x:c r="G356" s="3" t="str">
        <x:v>4000</x:v>
      </x:c>
      <x:c r="H356" s="12" t="n">
        <x:v>70</x:v>
      </x:c>
      <x:c r="I356" s="3" t="str">
        <x:v>PCI/L</x:v>
      </x:c>
      <x:c r="J356" s="3" t="str">
        <x:v>15 pCi/L</x:v>
      </x:c>
      <x:c r="K356" s="3" t="str">
        <x:v>Archived</x:v>
      </x:c>
      <x:c r="L356" s="11" t="d">
        <x:v>2017-12-31T00:00:00.000Z</x:v>
      </x:c>
      <x:c r="M356" s="11" t="d">
        <x:v>2018-03-29T00:00:00.000Z</x:v>
      </x:c>
      <x:c r="N356" s="11" t="d">
        <x:v>2021-03-23T00:00:00.000Z</x:v>
      </x:c>
      <x:c r="O356" s="3" t="str"/>
      <x:c r="P356" s="3" t="str">
        <x:v>2026Q3</x:v>
      </x:c>
      <x:c r="Q356" s="3" t="str">
        <x:v>02</x:v>
      </x:c>
      <x:c r="R356" s="3" t="str">
        <x:v>340</x:v>
      </x:c>
      <x:c r="S356" s="3" t="str"/>
    </x:row>
    <x:row r="357" ht="22" customHeight="1">
      <x:c r="A357" s="3" t="str">
        <x:v>TX0270080</x:v>
      </x:c>
      <x:c r="B357" s="3" t="str">
        <x:v>90065413</x:v>
      </x:c>
      <x:c r="C357" s="11" t="d">
        <x:v>2017-10-01T00:00:00.000Z</x:v>
      </x:c>
      <x:c r="D357" s="11" t="d">
        <x:v>2017-12-31T00:00:00.000Z</x:v>
      </x:c>
      <x:c r="E357" s="3" t="str">
        <x:v>Y</x:v>
      </x:c>
      <x:c r="F357" s="3" t="str">
        <x:v>MCL</x:v>
      </x:c>
      <x:c r="G357" s="3" t="str">
        <x:v>4010</x:v>
      </x:c>
      <x:c r="H357" s="12" t="n">
        <x:v>31</x:v>
      </x:c>
      <x:c r="I357" s="3" t="str">
        <x:v>PCI/L</x:v>
      </x:c>
      <x:c r="J357" s="3" t="str">
        <x:v>5 pCi/L</x:v>
      </x:c>
      <x:c r="K357" s="3" t="str">
        <x:v>Archived</x:v>
      </x:c>
      <x:c r="L357" s="11" t="d">
        <x:v>2017-12-31T00:00:00.000Z</x:v>
      </x:c>
      <x:c r="M357" s="11" t="d">
        <x:v>2018-03-29T00:00:00.000Z</x:v>
      </x:c>
      <x:c r="N357" s="11" t="d">
        <x:v>2021-03-23T00:00:00.000Z</x:v>
      </x:c>
      <x:c r="O357" s="3" t="str"/>
      <x:c r="P357" s="3" t="str">
        <x:v>2026Q3</x:v>
      </x:c>
      <x:c r="Q357" s="3" t="str">
        <x:v>02</x:v>
      </x:c>
      <x:c r="R357" s="3" t="str">
        <x:v>340</x:v>
      </x:c>
      <x:c r="S357" s="3" t="str"/>
    </x:row>
    <x:row r="358" ht="22" customHeight="1">
      <x:c r="A358" s="3" t="str">
        <x:v>TX0270080</x:v>
      </x:c>
      <x:c r="B358" s="3" t="str">
        <x:v>90065426</x:v>
      </x:c>
      <x:c r="C358" s="11" t="d">
        <x:v>2018-01-01T00:00:00.000Z</x:v>
      </x:c>
      <x:c r="D358" s="11" t="d">
        <x:v>2018-03-31T00:00:00.000Z</x:v>
      </x:c>
      <x:c r="E358" s="3" t="str">
        <x:v>Y</x:v>
      </x:c>
      <x:c r="F358" s="3" t="str">
        <x:v>MCL</x:v>
      </x:c>
      <x:c r="G358" s="3" t="str">
        <x:v>4000</x:v>
      </x:c>
      <x:c r="H358" s="12" t="n">
        <x:v>77</x:v>
      </x:c>
      <x:c r="I358" s="3" t="str">
        <x:v>PCI/L</x:v>
      </x:c>
      <x:c r="J358" s="3" t="str">
        <x:v>15 pCi/L</x:v>
      </x:c>
      <x:c r="K358" s="3" t="str">
        <x:v>Archived</x:v>
      </x:c>
      <x:c r="L358" s="11" t="d">
        <x:v>2018-03-31T00:00:00.000Z</x:v>
      </x:c>
      <x:c r="M358" s="11" t="d">
        <x:v>2018-06-18T00:00:00.000Z</x:v>
      </x:c>
      <x:c r="N358" s="11" t="d">
        <x:v>2021-05-17T00:00:00.000Z</x:v>
      </x:c>
      <x:c r="O358" s="3" t="str"/>
      <x:c r="P358" s="3" t="str">
        <x:v>2026Q3</x:v>
      </x:c>
      <x:c r="Q358" s="3" t="str">
        <x:v>02</x:v>
      </x:c>
      <x:c r="R358" s="3" t="str">
        <x:v>340</x:v>
      </x:c>
      <x:c r="S358" s="3" t="str"/>
    </x:row>
    <x:row r="359" ht="22" customHeight="1">
      <x:c r="A359" s="3" t="str">
        <x:v>TX0270080</x:v>
      </x:c>
      <x:c r="B359" s="3" t="str">
        <x:v>90065427</x:v>
      </x:c>
      <x:c r="C359" s="11" t="d">
        <x:v>2018-01-01T00:00:00.000Z</x:v>
      </x:c>
      <x:c r="D359" s="11" t="d">
        <x:v>2018-03-31T00:00:00.000Z</x:v>
      </x:c>
      <x:c r="E359" s="3" t="str">
        <x:v>Y</x:v>
      </x:c>
      <x:c r="F359" s="3" t="str">
        <x:v>MCL</x:v>
      </x:c>
      <x:c r="G359" s="3" t="str">
        <x:v>4010</x:v>
      </x:c>
      <x:c r="H359" s="12" t="n">
        <x:v>33</x:v>
      </x:c>
      <x:c r="I359" s="3" t="str">
        <x:v>PCI/L</x:v>
      </x:c>
      <x:c r="J359" s="3" t="str">
        <x:v>5 pCi/L</x:v>
      </x:c>
      <x:c r="K359" s="3" t="str">
        <x:v>Archived</x:v>
      </x:c>
      <x:c r="L359" s="11" t="d">
        <x:v>2018-03-31T00:00:00.000Z</x:v>
      </x:c>
      <x:c r="M359" s="11" t="d">
        <x:v>2018-06-18T00:00:00.000Z</x:v>
      </x:c>
      <x:c r="N359" s="11" t="d">
        <x:v>2021-05-17T00:00:00.000Z</x:v>
      </x:c>
      <x:c r="O359" s="3" t="str"/>
      <x:c r="P359" s="3" t="str">
        <x:v>2026Q3</x:v>
      </x:c>
      <x:c r="Q359" s="3" t="str">
        <x:v>02</x:v>
      </x:c>
      <x:c r="R359" s="3" t="str">
        <x:v>340</x:v>
      </x:c>
      <x:c r="S359" s="3" t="str"/>
    </x:row>
    <x:row r="360" ht="22" customHeight="1">
      <x:c r="A360" s="3" t="str">
        <x:v>TX0270080</x:v>
      </x:c>
      <x:c r="B360" s="3" t="str">
        <x:v>90065416</x:v>
      </x:c>
      <x:c r="C360" s="11" t="d">
        <x:v>2018-01-16T00:00:00.000Z</x:v>
      </x:c>
      <x:c r="D360" s="11" t="d">
        <x:v>2018-05-15T00:00:00.000Z</x:v>
      </x:c>
      <x:c r="E360" s="3" t="str">
        <x:v>N</x:v>
      </x:c>
      <x:c r="F360" s="3" t="str">
        <x:v>Other</x:v>
      </x:c>
      <x:c r="G360" s="3" t="str">
        <x:v>7500</x:v>
      </x:c>
      <x:c r="H360" s="12" t="str"/>
      <x:c r="I360" s="3" t="str"/>
      <x:c r="J360" s="3" t="str">
        <x:v> </x:v>
      </x:c>
      <x:c r="K360" s="3" t="str">
        <x:v>Resolved</x:v>
      </x:c>
      <x:c r="L360" s="11" t="d">
        <x:v>2018-05-15T00:00:00.000Z</x:v>
      </x:c>
      <x:c r="M360" s="11" t="d">
        <x:v>2018-03-29T00:00:00.000Z</x:v>
      </x:c>
      <x:c r="N360" s="11" t="d">
        <x:v>2021-05-17T00:00:00.000Z</x:v>
      </x:c>
      <x:c r="O360" s="3" t="str"/>
      <x:c r="P360" s="3" t="str">
        <x:v>2026Q3</x:v>
      </x:c>
      <x:c r="Q360" s="3" t="str">
        <x:v>75</x:v>
      </x:c>
      <x:c r="R360" s="3" t="str">
        <x:v>410</x:v>
      </x:c>
      <x:c r="S360" s="3" t="str"/>
    </x:row>
    <x:row r="361" ht="22" customHeight="1">
      <x:c r="A361" s="3" t="str">
        <x:v>TX0270080</x:v>
      </x:c>
      <x:c r="B361" s="3" t="str">
        <x:v>90065417</x:v>
      </x:c>
      <x:c r="C361" s="11" t="d">
        <x:v>2018-01-16T00:00:00.000Z</x:v>
      </x:c>
      <x:c r="D361" s="11" t="d">
        <x:v>2018-05-15T00:00:00.000Z</x:v>
      </x:c>
      <x:c r="E361" s="3" t="str">
        <x:v>N</x:v>
      </x:c>
      <x:c r="F361" s="3" t="str">
        <x:v>Other</x:v>
      </x:c>
      <x:c r="G361" s="3" t="str">
        <x:v>7500</x:v>
      </x:c>
      <x:c r="H361" s="12" t="str"/>
      <x:c r="I361" s="3" t="str"/>
      <x:c r="J361" s="3" t="str">
        <x:v> </x:v>
      </x:c>
      <x:c r="K361" s="3" t="str">
        <x:v>Resolved</x:v>
      </x:c>
      <x:c r="L361" s="11" t="d">
        <x:v>2018-05-15T00:00:00.000Z</x:v>
      </x:c>
      <x:c r="M361" s="11" t="d">
        <x:v>2018-03-29T00:00:00.000Z</x:v>
      </x:c>
      <x:c r="N361" s="11" t="d">
        <x:v>2021-05-17T00:00:00.000Z</x:v>
      </x:c>
      <x:c r="O361" s="3" t="str"/>
      <x:c r="P361" s="3" t="str">
        <x:v>2026Q3</x:v>
      </x:c>
      <x:c r="Q361" s="3" t="str">
        <x:v>75</x:v>
      </x:c>
      <x:c r="R361" s="3" t="str">
        <x:v>410</x:v>
      </x:c>
      <x:c r="S361" s="3" t="str"/>
    </x:row>
    <x:row r="362" ht="22" customHeight="1">
      <x:c r="A362" s="3" t="str">
        <x:v>TX0270080</x:v>
      </x:c>
      <x:c r="B362" s="3" t="str">
        <x:v>90065432</x:v>
      </x:c>
      <x:c r="C362" s="11" t="d">
        <x:v>2018-04-01T00:00:00.000Z</x:v>
      </x:c>
      <x:c r="D362" s="11" t="d">
        <x:v>2018-06-30T00:00:00.000Z</x:v>
      </x:c>
      <x:c r="E362" s="3" t="str">
        <x:v>Y</x:v>
      </x:c>
      <x:c r="F362" s="3" t="str">
        <x:v>MCL</x:v>
      </x:c>
      <x:c r="G362" s="3" t="str">
        <x:v>4010</x:v>
      </x:c>
      <x:c r="H362" s="12" t="n">
        <x:v>35</x:v>
      </x:c>
      <x:c r="I362" s="3" t="str">
        <x:v>PCI/L</x:v>
      </x:c>
      <x:c r="J362" s="3" t="str">
        <x:v>5 pCi/L</x:v>
      </x:c>
      <x:c r="K362" s="3" t="str">
        <x:v>Archived</x:v>
      </x:c>
      <x:c r="L362" s="11" t="d">
        <x:v>2018-06-30T00:00:00.000Z</x:v>
      </x:c>
      <x:c r="M362" s="11" t="d">
        <x:v>2018-10-01T00:00:00.000Z</x:v>
      </x:c>
      <x:c r="N362" s="11" t="d">
        <x:v>2021-09-29T00:00:00.000Z</x:v>
      </x:c>
      <x:c r="O362" s="3" t="str"/>
      <x:c r="P362" s="3" t="str">
        <x:v>2026Q3</x:v>
      </x:c>
      <x:c r="Q362" s="3" t="str">
        <x:v>02</x:v>
      </x:c>
      <x:c r="R362" s="3" t="str">
        <x:v>340</x:v>
      </x:c>
      <x:c r="S362" s="3" t="str"/>
    </x:row>
    <x:row r="363" ht="22" customHeight="1">
      <x:c r="A363" s="3" t="str">
        <x:v>TX0270080</x:v>
      </x:c>
      <x:c r="B363" s="3" t="str">
        <x:v>90065433</x:v>
      </x:c>
      <x:c r="C363" s="11" t="d">
        <x:v>2018-04-01T00:00:00.000Z</x:v>
      </x:c>
      <x:c r="D363" s="11" t="d">
        <x:v>2018-06-30T00:00:00.000Z</x:v>
      </x:c>
      <x:c r="E363" s="3" t="str">
        <x:v>Y</x:v>
      </x:c>
      <x:c r="F363" s="3" t="str">
        <x:v>MCL</x:v>
      </x:c>
      <x:c r="G363" s="3" t="str">
        <x:v>4000</x:v>
      </x:c>
      <x:c r="H363" s="12" t="n">
        <x:v>85</x:v>
      </x:c>
      <x:c r="I363" s="3" t="str">
        <x:v>PCI/L</x:v>
      </x:c>
      <x:c r="J363" s="3" t="str">
        <x:v>15 pCi/L</x:v>
      </x:c>
      <x:c r="K363" s="3" t="str">
        <x:v>Archived</x:v>
      </x:c>
      <x:c r="L363" s="11" t="d">
        <x:v>2018-06-30T00:00:00.000Z</x:v>
      </x:c>
      <x:c r="M363" s="11" t="d">
        <x:v>2018-10-01T00:00:00.000Z</x:v>
      </x:c>
      <x:c r="N363" s="11" t="d">
        <x:v>2021-09-29T00:00:00.000Z</x:v>
      </x:c>
      <x:c r="O363" s="3" t="str"/>
      <x:c r="P363" s="3" t="str">
        <x:v>2026Q3</x:v>
      </x:c>
      <x:c r="Q363" s="3" t="str">
        <x:v>02</x:v>
      </x:c>
      <x:c r="R363" s="3" t="str">
        <x:v>340</x:v>
      </x:c>
      <x:c r="S363" s="3" t="str"/>
    </x:row>
    <x:row r="364" ht="22" customHeight="1">
      <x:c r="A364" s="3" t="str">
        <x:v>TX0270080</x:v>
      </x:c>
      <x:c r="B364" s="3" t="str">
        <x:v>90065439</x:v>
      </x:c>
      <x:c r="C364" s="11" t="d">
        <x:v>2018-07-01T00:00:00.000Z</x:v>
      </x:c>
      <x:c r="D364" s="11" t="d">
        <x:v>2018-09-30T00:00:00.000Z</x:v>
      </x:c>
      <x:c r="E364" s="3" t="str">
        <x:v>Y</x:v>
      </x:c>
      <x:c r="F364" s="3" t="str">
        <x:v>MCL</x:v>
      </x:c>
      <x:c r="G364" s="3" t="str">
        <x:v>4000</x:v>
      </x:c>
      <x:c r="H364" s="12" t="n">
        <x:v>97</x:v>
      </x:c>
      <x:c r="I364" s="3" t="str">
        <x:v>PCI/L</x:v>
      </x:c>
      <x:c r="J364" s="3" t="str">
        <x:v>15 pCi/L</x:v>
      </x:c>
      <x:c r="K364" s="3" t="str">
        <x:v>Archived</x:v>
      </x:c>
      <x:c r="L364" s="11" t="d">
        <x:v>2018-09-30T00:00:00.000Z</x:v>
      </x:c>
      <x:c r="M364" s="11" t="d">
        <x:v>2018-12-28T00:00:00.000Z</x:v>
      </x:c>
      <x:c r="N364" s="11" t="d">
        <x:v>2021-12-20T00:00:00.000Z</x:v>
      </x:c>
      <x:c r="O364" s="3" t="str"/>
      <x:c r="P364" s="3" t="str">
        <x:v>2026Q3</x:v>
      </x:c>
      <x:c r="Q364" s="3" t="str">
        <x:v>02</x:v>
      </x:c>
      <x:c r="R364" s="3" t="str">
        <x:v>340</x:v>
      </x:c>
      <x:c r="S364" s="3" t="str"/>
    </x:row>
    <x:row r="365" ht="22" customHeight="1">
      <x:c r="A365" s="3" t="str">
        <x:v>TX0270080</x:v>
      </x:c>
      <x:c r="B365" s="3" t="str">
        <x:v>90065440</x:v>
      </x:c>
      <x:c r="C365" s="11" t="d">
        <x:v>2018-07-01T00:00:00.000Z</x:v>
      </x:c>
      <x:c r="D365" s="11" t="d">
        <x:v>2018-09-30T00:00:00.000Z</x:v>
      </x:c>
      <x:c r="E365" s="3" t="str">
        <x:v>Y</x:v>
      </x:c>
      <x:c r="F365" s="3" t="str">
        <x:v>MCL</x:v>
      </x:c>
      <x:c r="G365" s="3" t="str">
        <x:v>4010</x:v>
      </x:c>
      <x:c r="H365" s="12" t="n">
        <x:v>37</x:v>
      </x:c>
      <x:c r="I365" s="3" t="str">
        <x:v>PCI/L</x:v>
      </x:c>
      <x:c r="J365" s="3" t="str">
        <x:v>5 pCi/L</x:v>
      </x:c>
      <x:c r="K365" s="3" t="str">
        <x:v>Archived</x:v>
      </x:c>
      <x:c r="L365" s="11" t="d">
        <x:v>2018-09-30T00:00:00.000Z</x:v>
      </x:c>
      <x:c r="M365" s="11" t="d">
        <x:v>2018-12-28T00:00:00.000Z</x:v>
      </x:c>
      <x:c r="N365" s="11" t="d">
        <x:v>2021-12-20T00:00:00.000Z</x:v>
      </x:c>
      <x:c r="O365" s="3" t="str"/>
      <x:c r="P365" s="3" t="str">
        <x:v>2026Q3</x:v>
      </x:c>
      <x:c r="Q365" s="3" t="str">
        <x:v>02</x:v>
      </x:c>
      <x:c r="R365" s="3" t="str">
        <x:v>340</x:v>
      </x:c>
      <x:c r="S365" s="3" t="str"/>
    </x:row>
    <x:row r="366" ht="22" customHeight="1">
      <x:c r="A366" s="3" t="str">
        <x:v>TX0270080</x:v>
      </x:c>
      <x:c r="B366" s="3" t="str">
        <x:v>90065445</x:v>
      </x:c>
      <x:c r="C366" s="11" t="d">
        <x:v>2018-07-01T00:00:00.000Z</x:v>
      </x:c>
      <x:c r="D366" s="11" t="d">
        <x:v>2019-07-01T00:00:00.000Z</x:v>
      </x:c>
      <x:c r="E366" s="3" t="str">
        <x:v>N</x:v>
      </x:c>
      <x:c r="F366" s="3" t="str">
        <x:v>Other</x:v>
      </x:c>
      <x:c r="G366" s="3" t="str">
        <x:v>7000</x:v>
      </x:c>
      <x:c r="H366" s="12" t="str"/>
      <x:c r="I366" s="3" t="str"/>
      <x:c r="J366" s="3" t="str">
        <x:v> </x:v>
      </x:c>
      <x:c r="K366" s="3" t="str">
        <x:v>Resolved</x:v>
      </x:c>
      <x:c r="L366" s="11" t="d">
        <x:v>2019-07-01T00:00:00.000Z</x:v>
      </x:c>
      <x:c r="M366" s="11" t="d">
        <x:v>2019-03-29T00:00:00.000Z</x:v>
      </x:c>
      <x:c r="N366" s="11" t="d">
        <x:v>2023-01-18T00:00:00.000Z</x:v>
      </x:c>
      <x:c r="O366" s="3" t="str"/>
      <x:c r="P366" s="3" t="str">
        <x:v>2026Q3</x:v>
      </x:c>
      <x:c r="Q366" s="3" t="str">
        <x:v>71</x:v>
      </x:c>
      <x:c r="R366" s="3" t="str">
        <x:v>420</x:v>
      </x:c>
      <x:c r="S366" s="3" t="str"/>
    </x:row>
    <x:row r="367" ht="22" customHeight="1">
      <x:c r="A367" s="3" t="str">
        <x:v>TX0270080</x:v>
      </x:c>
      <x:c r="B367" s="3" t="str">
        <x:v>90065456</x:v>
      </x:c>
      <x:c r="C367" s="11" t="d">
        <x:v>2018-10-01T00:00:00.000Z</x:v>
      </x:c>
      <x:c r="D367" s="11" t="d">
        <x:v>2018-12-31T00:00:00.000Z</x:v>
      </x:c>
      <x:c r="E367" s="3" t="str">
        <x:v>Y</x:v>
      </x:c>
      <x:c r="F367" s="3" t="str">
        <x:v>MCL</x:v>
      </x:c>
      <x:c r="G367" s="3" t="str">
        <x:v>4010</x:v>
      </x:c>
      <x:c r="H367" s="12" t="n">
        <x:v>35</x:v>
      </x:c>
      <x:c r="I367" s="3" t="str">
        <x:v>PCI/L</x:v>
      </x:c>
      <x:c r="J367" s="3" t="str">
        <x:v>5 pCi/L</x:v>
      </x:c>
      <x:c r="K367" s="3" t="str">
        <x:v>Archived</x:v>
      </x:c>
      <x:c r="L367" s="11" t="d">
        <x:v>2018-12-31T00:00:00.000Z</x:v>
      </x:c>
      <x:c r="M367" s="11" t="d">
        <x:v>2019-06-21T00:00:00.000Z</x:v>
      </x:c>
      <x:c r="N367" s="11" t="d">
        <x:v>2022-06-17T00:00:00.000Z</x:v>
      </x:c>
      <x:c r="O367" s="3" t="str"/>
      <x:c r="P367" s="3" t="str">
        <x:v>2026Q3</x:v>
      </x:c>
      <x:c r="Q367" s="3" t="str">
        <x:v>02</x:v>
      </x:c>
      <x:c r="R367" s="3" t="str">
        <x:v>340</x:v>
      </x:c>
      <x:c r="S367" s="3" t="str"/>
    </x:row>
    <x:row r="368" ht="22" customHeight="1">
      <x:c r="A368" s="3" t="str">
        <x:v>TX0270080</x:v>
      </x:c>
      <x:c r="B368" s="3" t="str">
        <x:v>90065457</x:v>
      </x:c>
      <x:c r="C368" s="11" t="d">
        <x:v>2018-10-01T00:00:00.000Z</x:v>
      </x:c>
      <x:c r="D368" s="11" t="d">
        <x:v>2018-12-31T00:00:00.000Z</x:v>
      </x:c>
      <x:c r="E368" s="3" t="str">
        <x:v>Y</x:v>
      </x:c>
      <x:c r="F368" s="3" t="str">
        <x:v>MCL</x:v>
      </x:c>
      <x:c r="G368" s="3" t="str">
        <x:v>4000</x:v>
      </x:c>
      <x:c r="H368" s="12" t="n">
        <x:v>86</x:v>
      </x:c>
      <x:c r="I368" s="3" t="str">
        <x:v>PCI/L</x:v>
      </x:c>
      <x:c r="J368" s="3" t="str">
        <x:v>15 pCi/L</x:v>
      </x:c>
      <x:c r="K368" s="3" t="str">
        <x:v>Archived</x:v>
      </x:c>
      <x:c r="L368" s="11" t="d">
        <x:v>2018-12-31T00:00:00.000Z</x:v>
      </x:c>
      <x:c r="M368" s="11" t="d">
        <x:v>2019-06-21T00:00:00.000Z</x:v>
      </x:c>
      <x:c r="N368" s="11" t="d">
        <x:v>2022-06-17T00:00:00.000Z</x:v>
      </x:c>
      <x:c r="O368" s="3" t="str"/>
      <x:c r="P368" s="3" t="str">
        <x:v>2026Q3</x:v>
      </x:c>
      <x:c r="Q368" s="3" t="str">
        <x:v>02</x:v>
      </x:c>
      <x:c r="R368" s="3" t="str">
        <x:v>340</x:v>
      </x:c>
      <x:c r="S368" s="3" t="str"/>
    </x:row>
    <x:row r="369" ht="22" customHeight="1">
      <x:c r="A369" s="3" t="str">
        <x:v>TX0270080</x:v>
      </x:c>
      <x:c r="B369" s="3" t="str">
        <x:v>90065465</x:v>
      </x:c>
      <x:c r="C369" s="11" t="d">
        <x:v>2019-01-01T00:00:00.000Z</x:v>
      </x:c>
      <x:c r="D369" s="11" t="d">
        <x:v>2019-03-31T00:00:00.000Z</x:v>
      </x:c>
      <x:c r="E369" s="3" t="str">
        <x:v>Y</x:v>
      </x:c>
      <x:c r="F369" s="3" t="str">
        <x:v>MCL</x:v>
      </x:c>
      <x:c r="G369" s="3" t="str">
        <x:v>4010</x:v>
      </x:c>
      <x:c r="H369" s="12" t="n">
        <x:v>35</x:v>
      </x:c>
      <x:c r="I369" s="3" t="str">
        <x:v>PCI/L</x:v>
      </x:c>
      <x:c r="J369" s="3" t="str">
        <x:v>5 pCi/L</x:v>
      </x:c>
      <x:c r="K369" s="3" t="str">
        <x:v>Archived</x:v>
      </x:c>
      <x:c r="L369" s="11" t="d">
        <x:v>2019-03-31T00:00:00.000Z</x:v>
      </x:c>
      <x:c r="M369" s="11" t="d">
        <x:v>2019-09-23T00:00:00.000Z</x:v>
      </x:c>
      <x:c r="N369" s="11" t="d">
        <x:v>2022-09-22T00:00:00.000Z</x:v>
      </x:c>
      <x:c r="O369" s="3" t="str"/>
      <x:c r="P369" s="3" t="str">
        <x:v>2026Q3</x:v>
      </x:c>
      <x:c r="Q369" s="3" t="str">
        <x:v>02</x:v>
      </x:c>
      <x:c r="R369" s="3" t="str">
        <x:v>340</x:v>
      </x:c>
      <x:c r="S369" s="3" t="str"/>
    </x:row>
    <x:row r="370" ht="22" customHeight="1">
      <x:c r="A370" s="3" t="str">
        <x:v>TX0270080</x:v>
      </x:c>
      <x:c r="B370" s="3" t="str">
        <x:v>90065468</x:v>
      </x:c>
      <x:c r="C370" s="11" t="d">
        <x:v>2019-01-01T00:00:00.000Z</x:v>
      </x:c>
      <x:c r="D370" s="11" t="d">
        <x:v>2019-03-31T00:00:00.000Z</x:v>
      </x:c>
      <x:c r="E370" s="3" t="str">
        <x:v>Y</x:v>
      </x:c>
      <x:c r="F370" s="3" t="str">
        <x:v>MCL</x:v>
      </x:c>
      <x:c r="G370" s="3" t="str">
        <x:v>4000</x:v>
      </x:c>
      <x:c r="H370" s="12" t="n">
        <x:v>78</x:v>
      </x:c>
      <x:c r="I370" s="3" t="str">
        <x:v>PCI/L</x:v>
      </x:c>
      <x:c r="J370" s="3" t="str">
        <x:v>15 pCi/L</x:v>
      </x:c>
      <x:c r="K370" s="3" t="str">
        <x:v>Archived</x:v>
      </x:c>
      <x:c r="L370" s="11" t="d">
        <x:v>2019-03-31T00:00:00.000Z</x:v>
      </x:c>
      <x:c r="M370" s="11" t="d">
        <x:v>2019-09-23T00:00:00.000Z</x:v>
      </x:c>
      <x:c r="N370" s="11" t="d">
        <x:v>2022-09-22T00:00:00.000Z</x:v>
      </x:c>
      <x:c r="O370" s="3" t="str"/>
      <x:c r="P370" s="3" t="str">
        <x:v>2026Q3</x:v>
      </x:c>
      <x:c r="Q370" s="3" t="str">
        <x:v>02</x:v>
      </x:c>
      <x:c r="R370" s="3" t="str">
        <x:v>340</x:v>
      </x:c>
      <x:c r="S370" s="3" t="str"/>
    </x:row>
    <x:row r="371" ht="22" customHeight="1">
      <x:c r="A371" s="3" t="str">
        <x:v>TX0270080</x:v>
      </x:c>
      <x:c r="B371" s="3" t="str">
        <x:v>90065469</x:v>
      </x:c>
      <x:c r="C371" s="11" t="d">
        <x:v>2019-04-01T00:00:00.000Z</x:v>
      </x:c>
      <x:c r="D371" s="11" t="d">
        <x:v>2019-06-30T00:00:00.000Z</x:v>
      </x:c>
      <x:c r="E371" s="3" t="str">
        <x:v>Y</x:v>
      </x:c>
      <x:c r="F371" s="3" t="str">
        <x:v>MCL</x:v>
      </x:c>
      <x:c r="G371" s="3" t="str">
        <x:v>4000</x:v>
      </x:c>
      <x:c r="H371" s="12" t="n">
        <x:v>64</x:v>
      </x:c>
      <x:c r="I371" s="3" t="str">
        <x:v>PCI/L</x:v>
      </x:c>
      <x:c r="J371" s="3" t="str">
        <x:v>15 pCi/L</x:v>
      </x:c>
      <x:c r="K371" s="3" t="str">
        <x:v>Archived</x:v>
      </x:c>
      <x:c r="L371" s="11" t="d">
        <x:v>2019-06-30T00:00:00.000Z</x:v>
      </x:c>
      <x:c r="M371" s="11" t="d">
        <x:v>2019-11-19T00:00:00.000Z</x:v>
      </x:c>
      <x:c r="N371" s="11" t="d">
        <x:v>2023-01-18T00:00:00.000Z</x:v>
      </x:c>
      <x:c r="O371" s="3" t="str"/>
      <x:c r="P371" s="3" t="str">
        <x:v>2026Q3</x:v>
      </x:c>
      <x:c r="Q371" s="3" t="str">
        <x:v>02</x:v>
      </x:c>
      <x:c r="R371" s="3" t="str">
        <x:v>340</x:v>
      </x:c>
      <x:c r="S371" s="3" t="str"/>
    </x:row>
    <x:row r="372" ht="22" customHeight="1">
      <x:c r="A372" s="3" t="str">
        <x:v>TX0270080</x:v>
      </x:c>
      <x:c r="B372" s="3" t="str">
        <x:v>90065470</x:v>
      </x:c>
      <x:c r="C372" s="11" t="d">
        <x:v>2019-04-01T00:00:00.000Z</x:v>
      </x:c>
      <x:c r="D372" s="11" t="d">
        <x:v>2019-06-30T00:00:00.000Z</x:v>
      </x:c>
      <x:c r="E372" s="3" t="str">
        <x:v>Y</x:v>
      </x:c>
      <x:c r="F372" s="3" t="str">
        <x:v>MCL</x:v>
      </x:c>
      <x:c r="G372" s="3" t="str">
        <x:v>4010</x:v>
      </x:c>
      <x:c r="H372" s="12" t="n">
        <x:v>34</x:v>
      </x:c>
      <x:c r="I372" s="3" t="str">
        <x:v>PCI/L</x:v>
      </x:c>
      <x:c r="J372" s="3" t="str">
        <x:v>5 pCi/L</x:v>
      </x:c>
      <x:c r="K372" s="3" t="str">
        <x:v>Archived</x:v>
      </x:c>
      <x:c r="L372" s="11" t="d">
        <x:v>2019-06-30T00:00:00.000Z</x:v>
      </x:c>
      <x:c r="M372" s="11" t="d">
        <x:v>2019-11-19T00:00:00.000Z</x:v>
      </x:c>
      <x:c r="N372" s="11" t="d">
        <x:v>2023-01-18T00:00:00.000Z</x:v>
      </x:c>
      <x:c r="O372" s="3" t="str"/>
      <x:c r="P372" s="3" t="str">
        <x:v>2026Q3</x:v>
      </x:c>
      <x:c r="Q372" s="3" t="str">
        <x:v>02</x:v>
      </x:c>
      <x:c r="R372" s="3" t="str">
        <x:v>340</x:v>
      </x:c>
      <x:c r="S372" s="3" t="str"/>
    </x:row>
    <x:row r="373" ht="22" customHeight="1">
      <x:c r="A373" s="3" t="str">
        <x:v>TX0270080</x:v>
      </x:c>
      <x:c r="B373" s="3" t="str">
        <x:v>90065477</x:v>
      </x:c>
      <x:c r="C373" s="11" t="d">
        <x:v>2019-07-01T00:00:00.000Z</x:v>
      </x:c>
      <x:c r="D373" s="11" t="d">
        <x:v>2019-09-30T00:00:00.000Z</x:v>
      </x:c>
      <x:c r="E373" s="3" t="str">
        <x:v>Y</x:v>
      </x:c>
      <x:c r="F373" s="3" t="str">
        <x:v>MCL</x:v>
      </x:c>
      <x:c r="G373" s="3" t="str">
        <x:v>4010</x:v>
      </x:c>
      <x:c r="H373" s="12" t="n">
        <x:v>33</x:v>
      </x:c>
      <x:c r="I373" s="3" t="str">
        <x:v>PCI/L</x:v>
      </x:c>
      <x:c r="J373" s="3" t="str">
        <x:v>5 pCi/L</x:v>
      </x:c>
      <x:c r="K373" s="3" t="str">
        <x:v>Archived</x:v>
      </x:c>
      <x:c r="L373" s="11" t="d">
        <x:v>2019-09-30T00:00:00.000Z</x:v>
      </x:c>
      <x:c r="M373" s="11" t="d">
        <x:v>2019-12-23T00:00:00.000Z</x:v>
      </x:c>
      <x:c r="N373" s="11" t="d">
        <x:v>2023-01-18T00:00:00.000Z</x:v>
      </x:c>
      <x:c r="O373" s="3" t="str"/>
      <x:c r="P373" s="3" t="str">
        <x:v>2026Q3</x:v>
      </x:c>
      <x:c r="Q373" s="3" t="str">
        <x:v>02</x:v>
      </x:c>
      <x:c r="R373" s="3" t="str">
        <x:v>340</x:v>
      </x:c>
      <x:c r="S373" s="3" t="str"/>
    </x:row>
    <x:row r="374" ht="22" customHeight="1">
      <x:c r="A374" s="3" t="str">
        <x:v>TX0270080</x:v>
      </x:c>
      <x:c r="B374" s="3" t="str">
        <x:v>90065480</x:v>
      </x:c>
      <x:c r="C374" s="11" t="d">
        <x:v>2019-07-01T00:00:00.000Z</x:v>
      </x:c>
      <x:c r="D374" s="11" t="d">
        <x:v>2019-09-30T00:00:00.000Z</x:v>
      </x:c>
      <x:c r="E374" s="3" t="str">
        <x:v>Y</x:v>
      </x:c>
      <x:c r="F374" s="3" t="str">
        <x:v>MCL</x:v>
      </x:c>
      <x:c r="G374" s="3" t="str">
        <x:v>4000</x:v>
      </x:c>
      <x:c r="H374" s="12" t="n">
        <x:v>59</x:v>
      </x:c>
      <x:c r="I374" s="3" t="str">
        <x:v>PCI/L</x:v>
      </x:c>
      <x:c r="J374" s="3" t="str">
        <x:v>15 pCi/L</x:v>
      </x:c>
      <x:c r="K374" s="3" t="str">
        <x:v>Archived</x:v>
      </x:c>
      <x:c r="L374" s="11" t="d">
        <x:v>2019-09-30T00:00:00.000Z</x:v>
      </x:c>
      <x:c r="M374" s="11" t="d">
        <x:v>2020-02-27T00:00:00.000Z</x:v>
      </x:c>
      <x:c r="N374" s="11" t="d">
        <x:v>2023-03-29T00:00:00.000Z</x:v>
      </x:c>
      <x:c r="O374" s="3" t="str"/>
      <x:c r="P374" s="3" t="str">
        <x:v>2026Q3</x:v>
      </x:c>
      <x:c r="Q374" s="3" t="str">
        <x:v>02</x:v>
      </x:c>
      <x:c r="R374" s="3" t="str">
        <x:v>340</x:v>
      </x:c>
      <x:c r="S374" s="3" t="str"/>
    </x:row>
    <x:row r="375" ht="22" customHeight="1">
      <x:c r="A375" s="3" t="str">
        <x:v>TX0270080</x:v>
      </x:c>
      <x:c r="B375" s="3" t="str">
        <x:v>90065488</x:v>
      </x:c>
      <x:c r="C375" s="11" t="d">
        <x:v>2019-10-01T00:00:00.000Z</x:v>
      </x:c>
      <x:c r="D375" s="11" t="d">
        <x:v>2019-12-31T00:00:00.000Z</x:v>
      </x:c>
      <x:c r="E375" s="3" t="str">
        <x:v>Y</x:v>
      </x:c>
      <x:c r="F375" s="3" t="str">
        <x:v>MCL</x:v>
      </x:c>
      <x:c r="G375" s="3" t="str">
        <x:v>4010</x:v>
      </x:c>
      <x:c r="H375" s="12" t="n">
        <x:v>35</x:v>
      </x:c>
      <x:c r="I375" s="3" t="str">
        <x:v>PCI/L</x:v>
      </x:c>
      <x:c r="J375" s="3" t="str">
        <x:v>5 pCi/L</x:v>
      </x:c>
      <x:c r="K375" s="3" t="str">
        <x:v>Archived</x:v>
      </x:c>
      <x:c r="L375" s="11" t="d">
        <x:v>2019-12-31T00:00:00.000Z</x:v>
      </x:c>
      <x:c r="M375" s="11" t="d">
        <x:v>2020-02-27T00:00:00.000Z</x:v>
      </x:c>
      <x:c r="N375" s="11" t="d">
        <x:v>2023-03-29T00:00:00.000Z</x:v>
      </x:c>
      <x:c r="O375" s="3" t="str"/>
      <x:c r="P375" s="3" t="str">
        <x:v>2026Q3</x:v>
      </x:c>
      <x:c r="Q375" s="3" t="str">
        <x:v>02</x:v>
      </x:c>
      <x:c r="R375" s="3" t="str">
        <x:v>340</x:v>
      </x:c>
      <x:c r="S375" s="3" t="str"/>
    </x:row>
    <x:row r="376" ht="22" customHeight="1">
      <x:c r="A376" s="3" t="str">
        <x:v>TX0270080</x:v>
      </x:c>
      <x:c r="B376" s="3" t="str">
        <x:v>90065489</x:v>
      </x:c>
      <x:c r="C376" s="11" t="d">
        <x:v>2019-10-01T00:00:00.000Z</x:v>
      </x:c>
      <x:c r="D376" s="11" t="d">
        <x:v>2019-12-31T00:00:00.000Z</x:v>
      </x:c>
      <x:c r="E376" s="3" t="str">
        <x:v>Y</x:v>
      </x:c>
      <x:c r="F376" s="3" t="str">
        <x:v>MCL</x:v>
      </x:c>
      <x:c r="G376" s="3" t="str">
        <x:v>4000</x:v>
      </x:c>
      <x:c r="H376" s="12" t="n">
        <x:v>72</x:v>
      </x:c>
      <x:c r="I376" s="3" t="str">
        <x:v>PCI/L</x:v>
      </x:c>
      <x:c r="J376" s="3" t="str">
        <x:v>15 pCi/L</x:v>
      </x:c>
      <x:c r="K376" s="3" t="str">
        <x:v>Archived</x:v>
      </x:c>
      <x:c r="L376" s="11" t="d">
        <x:v>2019-12-31T00:00:00.000Z</x:v>
      </x:c>
      <x:c r="M376" s="11" t="d">
        <x:v>2020-02-27T00:00:00.000Z</x:v>
      </x:c>
      <x:c r="N376" s="11" t="d">
        <x:v>2023-03-29T00:00:00.000Z</x:v>
      </x:c>
      <x:c r="O376" s="3" t="str"/>
      <x:c r="P376" s="3" t="str">
        <x:v>2026Q3</x:v>
      </x:c>
      <x:c r="Q376" s="3" t="str">
        <x:v>02</x:v>
      </x:c>
      <x:c r="R376" s="3" t="str">
        <x:v>340</x:v>
      </x:c>
      <x:c r="S376" s="3" t="str"/>
    </x:row>
    <x:row r="377" ht="22" customHeight="1">
      <x:c r="A377" s="3" t="str">
        <x:v>TX0270080</x:v>
      </x:c>
      <x:c r="B377" s="3" t="str">
        <x:v>90065490</x:v>
      </x:c>
      <x:c r="C377" s="11" t="d">
        <x:v>2020-01-01T00:00:00.000Z</x:v>
      </x:c>
      <x:c r="D377" s="11" t="d">
        <x:v>2020-03-31T00:00:00.000Z</x:v>
      </x:c>
      <x:c r="E377" s="3" t="str">
        <x:v>Y</x:v>
      </x:c>
      <x:c r="F377" s="3" t="str">
        <x:v>MCL</x:v>
      </x:c>
      <x:c r="G377" s="3" t="str">
        <x:v>4000</x:v>
      </x:c>
      <x:c r="H377" s="12" t="n">
        <x:v>76</x:v>
      </x:c>
      <x:c r="I377" s="3" t="str">
        <x:v>PCI/L</x:v>
      </x:c>
      <x:c r="J377" s="3" t="str">
        <x:v>15 pCi/L</x:v>
      </x:c>
      <x:c r="K377" s="3" t="str">
        <x:v>Archived</x:v>
      </x:c>
      <x:c r="L377" s="11" t="d">
        <x:v>2020-03-31T00:00:00.000Z</x:v>
      </x:c>
      <x:c r="M377" s="11" t="d">
        <x:v>2020-05-19T00:00:00.000Z</x:v>
      </x:c>
      <x:c r="N377" s="11" t="d">
        <x:v>2023-06-27T00:00:00.000Z</x:v>
      </x:c>
      <x:c r="O377" s="3" t="str"/>
      <x:c r="P377" s="3" t="str">
        <x:v>2026Q3</x:v>
      </x:c>
      <x:c r="Q377" s="3" t="str">
        <x:v>02</x:v>
      </x:c>
      <x:c r="R377" s="3" t="str">
        <x:v>340</x:v>
      </x:c>
      <x:c r="S377" s="3" t="str"/>
    </x:row>
    <x:row r="378" ht="22" customHeight="1">
      <x:c r="A378" s="3" t="str">
        <x:v>TX0270080</x:v>
      </x:c>
      <x:c r="B378" s="3" t="str">
        <x:v>90065491</x:v>
      </x:c>
      <x:c r="C378" s="11" t="d">
        <x:v>2020-01-01T00:00:00.000Z</x:v>
      </x:c>
      <x:c r="D378" s="11" t="d">
        <x:v>2020-03-31T00:00:00.000Z</x:v>
      </x:c>
      <x:c r="E378" s="3" t="str">
        <x:v>Y</x:v>
      </x:c>
      <x:c r="F378" s="3" t="str">
        <x:v>MCL</x:v>
      </x:c>
      <x:c r="G378" s="3" t="str">
        <x:v>4010</x:v>
      </x:c>
      <x:c r="H378" s="12" t="n">
        <x:v>38</x:v>
      </x:c>
      <x:c r="I378" s="3" t="str">
        <x:v>PCI/L</x:v>
      </x:c>
      <x:c r="J378" s="3" t="str">
        <x:v>5 pCi/L</x:v>
      </x:c>
      <x:c r="K378" s="3" t="str">
        <x:v>Archived</x:v>
      </x:c>
      <x:c r="L378" s="11" t="d">
        <x:v>2020-03-31T00:00:00.000Z</x:v>
      </x:c>
      <x:c r="M378" s="11" t="d">
        <x:v>2020-05-19T00:00:00.000Z</x:v>
      </x:c>
      <x:c r="N378" s="11" t="d">
        <x:v>2023-06-27T00:00:00.000Z</x:v>
      </x:c>
      <x:c r="O378" s="3" t="str"/>
      <x:c r="P378" s="3" t="str">
        <x:v>2026Q3</x:v>
      </x:c>
      <x:c r="Q378" s="3" t="str">
        <x:v>02</x:v>
      </x:c>
      <x:c r="R378" s="3" t="str">
        <x:v>340</x:v>
      </x:c>
      <x:c r="S378" s="3" t="str"/>
    </x:row>
    <x:row r="379" ht="22" customHeight="1">
      <x:c r="A379" s="3" t="str">
        <x:v>TX0270080</x:v>
      </x:c>
      <x:c r="B379" s="3" t="str">
        <x:v>90065497</x:v>
      </x:c>
      <x:c r="C379" s="11" t="d">
        <x:v>2020-04-01T00:00:00.000Z</x:v>
      </x:c>
      <x:c r="D379" s="11" t="d">
        <x:v>2020-06-30T00:00:00.000Z</x:v>
      </x:c>
      <x:c r="E379" s="3" t="str">
        <x:v>Y</x:v>
      </x:c>
      <x:c r="F379" s="3" t="str">
        <x:v>MCL</x:v>
      </x:c>
      <x:c r="G379" s="3" t="str">
        <x:v>4010</x:v>
      </x:c>
      <x:c r="H379" s="12" t="n">
        <x:v>39</x:v>
      </x:c>
      <x:c r="I379" s="3" t="str">
        <x:v>PCI/L</x:v>
      </x:c>
      <x:c r="J379" s="3" t="str">
        <x:v>5 pCi/L</x:v>
      </x:c>
      <x:c r="K379" s="3" t="str">
        <x:v>Archived</x:v>
      </x:c>
      <x:c r="L379" s="11" t="d">
        <x:v>2020-06-30T00:00:00.000Z</x:v>
      </x:c>
      <x:c r="M379" s="11" t="d">
        <x:v>2020-08-19T00:00:00.000Z</x:v>
      </x:c>
      <x:c r="N379" s="11" t="d">
        <x:v>2023-08-14T00:00:00.000Z</x:v>
      </x:c>
      <x:c r="O379" s="3" t="str"/>
      <x:c r="P379" s="3" t="str">
        <x:v>2026Q3</x:v>
      </x:c>
      <x:c r="Q379" s="3" t="str">
        <x:v>02</x:v>
      </x:c>
      <x:c r="R379" s="3" t="str">
        <x:v>340</x:v>
      </x:c>
      <x:c r="S379" s="3" t="str"/>
    </x:row>
    <x:row r="380" ht="22" customHeight="1">
      <x:c r="A380" s="3" t="str">
        <x:v>TX0270080</x:v>
      </x:c>
      <x:c r="B380" s="3" t="str">
        <x:v>90065498</x:v>
      </x:c>
      <x:c r="C380" s="11" t="d">
        <x:v>2020-04-01T00:00:00.000Z</x:v>
      </x:c>
      <x:c r="D380" s="11" t="d">
        <x:v>2020-06-30T00:00:00.000Z</x:v>
      </x:c>
      <x:c r="E380" s="3" t="str">
        <x:v>Y</x:v>
      </x:c>
      <x:c r="F380" s="3" t="str">
        <x:v>MCL</x:v>
      </x:c>
      <x:c r="G380" s="3" t="str">
        <x:v>4000</x:v>
      </x:c>
      <x:c r="H380" s="12" t="n">
        <x:v>78</x:v>
      </x:c>
      <x:c r="I380" s="3" t="str">
        <x:v>PCI/L</x:v>
      </x:c>
      <x:c r="J380" s="3" t="str">
        <x:v>15 pCi/L</x:v>
      </x:c>
      <x:c r="K380" s="3" t="str">
        <x:v>Archived</x:v>
      </x:c>
      <x:c r="L380" s="11" t="d">
        <x:v>2020-06-30T00:00:00.000Z</x:v>
      </x:c>
      <x:c r="M380" s="11" t="d">
        <x:v>2020-08-19T00:00:00.000Z</x:v>
      </x:c>
      <x:c r="N380" s="11" t="d">
        <x:v>2023-08-14T00:00:00.000Z</x:v>
      </x:c>
      <x:c r="O380" s="3" t="str"/>
      <x:c r="P380" s="3" t="str">
        <x:v>2026Q3</x:v>
      </x:c>
      <x:c r="Q380" s="3" t="str">
        <x:v>02</x:v>
      </x:c>
      <x:c r="R380" s="3" t="str">
        <x:v>340</x:v>
      </x:c>
      <x:c r="S380" s="3" t="str"/>
    </x:row>
    <x:row r="381" ht="22" customHeight="1">
      <x:c r="A381" s="3" t="str">
        <x:v>TX0270080</x:v>
      </x:c>
      <x:c r="B381" s="3" t="str">
        <x:v>90065499</x:v>
      </x:c>
      <x:c r="C381" s="11" t="d">
        <x:v>2020-07-01T00:00:00.000Z</x:v>
      </x:c>
      <x:c r="D381" s="11" t="d">
        <x:v>2020-09-30T00:00:00.000Z</x:v>
      </x:c>
      <x:c r="E381" s="3" t="str">
        <x:v>Y</x:v>
      </x:c>
      <x:c r="F381" s="3" t="str">
        <x:v>MCL</x:v>
      </x:c>
      <x:c r="G381" s="3" t="str">
        <x:v>4010</x:v>
      </x:c>
      <x:c r="H381" s="12" t="n">
        <x:v>41</x:v>
      </x:c>
      <x:c r="I381" s="3" t="str">
        <x:v>PCI/L</x:v>
      </x:c>
      <x:c r="J381" s="3" t="str">
        <x:v>5 pCi/L</x:v>
      </x:c>
      <x:c r="K381" s="3" t="str">
        <x:v>Archived</x:v>
      </x:c>
      <x:c r="L381" s="11" t="d">
        <x:v>2020-09-30T00:00:00.000Z</x:v>
      </x:c>
      <x:c r="M381" s="11" t="d">
        <x:v>2020-09-28T00:00:00.000Z</x:v>
      </x:c>
      <x:c r="N381" s="11" t="d">
        <x:v>2023-08-14T00:00:00.000Z</x:v>
      </x:c>
      <x:c r="O381" s="3" t="str"/>
      <x:c r="P381" s="3" t="str">
        <x:v>2026Q3</x:v>
      </x:c>
      <x:c r="Q381" s="3" t="str">
        <x:v>02</x:v>
      </x:c>
      <x:c r="R381" s="3" t="str">
        <x:v>340</x:v>
      </x:c>
      <x:c r="S381" s="3" t="str"/>
    </x:row>
    <x:row r="382" ht="22" customHeight="1">
      <x:c r="A382" s="3" t="str">
        <x:v>TX0270080</x:v>
      </x:c>
      <x:c r="B382" s="3" t="str">
        <x:v>90065500</x:v>
      </x:c>
      <x:c r="C382" s="11" t="d">
        <x:v>2020-07-01T00:00:00.000Z</x:v>
      </x:c>
      <x:c r="D382" s="11" t="d">
        <x:v>2020-09-30T00:00:00.000Z</x:v>
      </x:c>
      <x:c r="E382" s="3" t="str">
        <x:v>Y</x:v>
      </x:c>
      <x:c r="F382" s="3" t="str">
        <x:v>MCL</x:v>
      </x:c>
      <x:c r="G382" s="3" t="str">
        <x:v>4000</x:v>
      </x:c>
      <x:c r="H382" s="12" t="n">
        <x:v>75</x:v>
      </x:c>
      <x:c r="I382" s="3" t="str">
        <x:v>PCI/L</x:v>
      </x:c>
      <x:c r="J382" s="3" t="str">
        <x:v>15 pCi/L</x:v>
      </x:c>
      <x:c r="K382" s="3" t="str">
        <x:v>Archived</x:v>
      </x:c>
      <x:c r="L382" s="11" t="d">
        <x:v>2020-09-30T00:00:00.000Z</x:v>
      </x:c>
      <x:c r="M382" s="11" t="d">
        <x:v>2020-09-28T00:00:00.000Z</x:v>
      </x:c>
      <x:c r="N382" s="11" t="d">
        <x:v>2023-08-14T00:00:00.000Z</x:v>
      </x:c>
      <x:c r="O382" s="3" t="str"/>
      <x:c r="P382" s="3" t="str">
        <x:v>2026Q3</x:v>
      </x:c>
      <x:c r="Q382" s="3" t="str">
        <x:v>02</x:v>
      </x:c>
      <x:c r="R382" s="3" t="str">
        <x:v>340</x:v>
      </x:c>
      <x:c r="S382" s="3" t="str"/>
    </x:row>
    <x:row r="383" ht="22" customHeight="1">
      <x:c r="A383" s="3" t="str">
        <x:v>TX0270080</x:v>
      </x:c>
      <x:c r="B383" s="3" t="str">
        <x:v>90065504</x:v>
      </x:c>
      <x:c r="C383" s="11" t="d">
        <x:v>2020-10-01T00:00:00.000Z</x:v>
      </x:c>
      <x:c r="D383" s="11" t="d">
        <x:v>2020-12-31T00:00:00.000Z</x:v>
      </x:c>
      <x:c r="E383" s="3" t="str">
        <x:v>Y</x:v>
      </x:c>
      <x:c r="F383" s="3" t="str">
        <x:v>MCL</x:v>
      </x:c>
      <x:c r="G383" s="3" t="str">
        <x:v>4010</x:v>
      </x:c>
      <x:c r="H383" s="12" t="n">
        <x:v>42</x:v>
      </x:c>
      <x:c r="I383" s="3" t="str">
        <x:v>PCI/L</x:v>
      </x:c>
      <x:c r="J383" s="3" t="str">
        <x:v>5 pCi/L</x:v>
      </x:c>
      <x:c r="K383" s="3" t="str">
        <x:v>Archived</x:v>
      </x:c>
      <x:c r="L383" s="11" t="d">
        <x:v>2020-12-31T00:00:00.000Z</x:v>
      </x:c>
      <x:c r="M383" s="11" t="d">
        <x:v>2021-02-22T00:00:00.000Z</x:v>
      </x:c>
      <x:c r="N383" s="11" t="d">
        <x:v>2024-03-28T00:00:00.000Z</x:v>
      </x:c>
      <x:c r="O383" s="3" t="str"/>
      <x:c r="P383" s="3" t="str">
        <x:v>2026Q3</x:v>
      </x:c>
      <x:c r="Q383" s="3" t="str">
        <x:v>02</x:v>
      </x:c>
      <x:c r="R383" s="3" t="str">
        <x:v>340</x:v>
      </x:c>
      <x:c r="S383" s="3" t="str"/>
    </x:row>
    <x:row r="384" ht="22" customHeight="1">
      <x:c r="A384" s="3" t="str">
        <x:v>TX0270080</x:v>
      </x:c>
      <x:c r="B384" s="3" t="str">
        <x:v>90065505</x:v>
      </x:c>
      <x:c r="C384" s="11" t="d">
        <x:v>2020-10-01T00:00:00.000Z</x:v>
      </x:c>
      <x:c r="D384" s="11" t="d">
        <x:v>2020-12-31T00:00:00.000Z</x:v>
      </x:c>
      <x:c r="E384" s="3" t="str">
        <x:v>Y</x:v>
      </x:c>
      <x:c r="F384" s="3" t="str">
        <x:v>MCL</x:v>
      </x:c>
      <x:c r="G384" s="3" t="str">
        <x:v>4000</x:v>
      </x:c>
      <x:c r="H384" s="12" t="n">
        <x:v>75</x:v>
      </x:c>
      <x:c r="I384" s="3" t="str">
        <x:v>PCI/L</x:v>
      </x:c>
      <x:c r="J384" s="3" t="str">
        <x:v>15 pCi/L</x:v>
      </x:c>
      <x:c r="K384" s="3" t="str">
        <x:v>Archived</x:v>
      </x:c>
      <x:c r="L384" s="11" t="d">
        <x:v>2020-12-31T00:00:00.000Z</x:v>
      </x:c>
      <x:c r="M384" s="11" t="d">
        <x:v>2021-02-22T00:00:00.000Z</x:v>
      </x:c>
      <x:c r="N384" s="11" t="d">
        <x:v>2024-03-28T00:00:00.000Z</x:v>
      </x:c>
      <x:c r="O384" s="3" t="str"/>
      <x:c r="P384" s="3" t="str">
        <x:v>2026Q3</x:v>
      </x:c>
      <x:c r="Q384" s="3" t="str">
        <x:v>02</x:v>
      </x:c>
      <x:c r="R384" s="3" t="str">
        <x:v>340</x:v>
      </x:c>
      <x:c r="S384" s="3" t="str"/>
    </x:row>
    <x:row r="385" ht="22" customHeight="1">
      <x:c r="A385" s="3" t="str">
        <x:v>TX0270080</x:v>
      </x:c>
      <x:c r="B385" s="3" t="str">
        <x:v>90065501</x:v>
      </x:c>
      <x:c r="C385" s="11" t="d">
        <x:v>2020-12-10T00:00:00.000Z</x:v>
      </x:c>
      <x:c r="D385" s="11" t="d">
        <x:v>2021-05-27T00:00:00.000Z</x:v>
      </x:c>
      <x:c r="E385" s="3" t="str">
        <x:v>N</x:v>
      </x:c>
      <x:c r="F385" s="3" t="str">
        <x:v>Other</x:v>
      </x:c>
      <x:c r="G385" s="3" t="str">
        <x:v>7500</x:v>
      </x:c>
      <x:c r="H385" s="12" t="str"/>
      <x:c r="I385" s="3" t="str"/>
      <x:c r="J385" s="3" t="str">
        <x:v> </x:v>
      </x:c>
      <x:c r="K385" s="3" t="str">
        <x:v>Resolved</x:v>
      </x:c>
      <x:c r="L385" s="11" t="d">
        <x:v>2021-05-27T00:00:00.000Z</x:v>
      </x:c>
      <x:c r="M385" s="11" t="d">
        <x:v>2021-02-22T00:00:00.000Z</x:v>
      </x:c>
      <x:c r="N385" s="11" t="d">
        <x:v>2024-07-23T00:00:00.000Z</x:v>
      </x:c>
      <x:c r="O385" s="3" t="str"/>
      <x:c r="P385" s="3" t="str">
        <x:v>2026Q3</x:v>
      </x:c>
      <x:c r="Q385" s="3" t="str">
        <x:v>75</x:v>
      </x:c>
      <x:c r="R385" s="3" t="str">
        <x:v>410</x:v>
      </x:c>
      <x:c r="S385" s="3" t="str"/>
    </x:row>
    <x:row r="386" ht="22" customHeight="1">
      <x:c r="A386" s="3" t="str">
        <x:v>TX0270080</x:v>
      </x:c>
      <x:c r="B386" s="3" t="str">
        <x:v>90065502</x:v>
      </x:c>
      <x:c r="C386" s="11" t="d">
        <x:v>2020-12-10T00:00:00.000Z</x:v>
      </x:c>
      <x:c r="D386" s="11" t="d">
        <x:v>2021-05-27T00:00:00.000Z</x:v>
      </x:c>
      <x:c r="E386" s="3" t="str">
        <x:v>N</x:v>
      </x:c>
      <x:c r="F386" s="3" t="str">
        <x:v>Other</x:v>
      </x:c>
      <x:c r="G386" s="3" t="str">
        <x:v>7500</x:v>
      </x:c>
      <x:c r="H386" s="12" t="str"/>
      <x:c r="I386" s="3" t="str"/>
      <x:c r="J386" s="3" t="str">
        <x:v> </x:v>
      </x:c>
      <x:c r="K386" s="3" t="str">
        <x:v>Resolved</x:v>
      </x:c>
      <x:c r="L386" s="11" t="d">
        <x:v>2021-05-27T00:00:00.000Z</x:v>
      </x:c>
      <x:c r="M386" s="11" t="d">
        <x:v>2021-02-22T00:00:00.000Z</x:v>
      </x:c>
      <x:c r="N386" s="11" t="d">
        <x:v>2024-07-23T00:00:00.000Z</x:v>
      </x:c>
      <x:c r="O386" s="3" t="str"/>
      <x:c r="P386" s="3" t="str">
        <x:v>2026Q3</x:v>
      </x:c>
      <x:c r="Q386" s="3" t="str">
        <x:v>75</x:v>
      </x:c>
      <x:c r="R386" s="3" t="str">
        <x:v>410</x:v>
      </x:c>
      <x:c r="S386" s="3" t="str"/>
    </x:row>
    <x:row r="387" ht="22" customHeight="1">
      <x:c r="A387" s="3" t="str">
        <x:v>TX0270080</x:v>
      </x:c>
      <x:c r="B387" s="3" t="str">
        <x:v>90065511</x:v>
      </x:c>
      <x:c r="C387" s="11" t="d">
        <x:v>2021-01-01T00:00:00.000Z</x:v>
      </x:c>
      <x:c r="D387" s="11" t="d">
        <x:v>2021-03-31T00:00:00.000Z</x:v>
      </x:c>
      <x:c r="E387" s="3" t="str">
        <x:v>Y</x:v>
      </x:c>
      <x:c r="F387" s="3" t="str">
        <x:v>MCL</x:v>
      </x:c>
      <x:c r="G387" s="3" t="str">
        <x:v>4010</x:v>
      </x:c>
      <x:c r="H387" s="12" t="n">
        <x:v>42</x:v>
      </x:c>
      <x:c r="I387" s="3" t="str">
        <x:v>PCI/L</x:v>
      </x:c>
      <x:c r="J387" s="3" t="str">
        <x:v>5 pCi/L</x:v>
      </x:c>
      <x:c r="K387" s="3" t="str">
        <x:v>Archived</x:v>
      </x:c>
      <x:c r="L387" s="11" t="d">
        <x:v>2021-03-31T00:00:00.000Z</x:v>
      </x:c>
      <x:c r="M387" s="11" t="d">
        <x:v>2021-08-23T00:00:00.000Z</x:v>
      </x:c>
      <x:c r="N387" s="11" t="d">
        <x:v>2024-07-23T00:00:00.000Z</x:v>
      </x:c>
      <x:c r="O387" s="3" t="str"/>
      <x:c r="P387" s="3" t="str">
        <x:v>2026Q3</x:v>
      </x:c>
      <x:c r="Q387" s="3" t="str">
        <x:v>02</x:v>
      </x:c>
      <x:c r="R387" s="3" t="str">
        <x:v>340</x:v>
      </x:c>
      <x:c r="S387" s="3" t="str"/>
    </x:row>
    <x:row r="388" ht="22" customHeight="1">
      <x:c r="A388" s="3" t="str">
        <x:v>TX0270080</x:v>
      </x:c>
      <x:c r="B388" s="3" t="str">
        <x:v>90065512</x:v>
      </x:c>
      <x:c r="C388" s="11" t="d">
        <x:v>2021-01-01T00:00:00.000Z</x:v>
      </x:c>
      <x:c r="D388" s="11" t="d">
        <x:v>2021-03-31T00:00:00.000Z</x:v>
      </x:c>
      <x:c r="E388" s="3" t="str">
        <x:v>Y</x:v>
      </x:c>
      <x:c r="F388" s="3" t="str">
        <x:v>MCL</x:v>
      </x:c>
      <x:c r="G388" s="3" t="str">
        <x:v>4000</x:v>
      </x:c>
      <x:c r="H388" s="12" t="n">
        <x:v>79</x:v>
      </x:c>
      <x:c r="I388" s="3" t="str">
        <x:v>PCI/L</x:v>
      </x:c>
      <x:c r="J388" s="3" t="str">
        <x:v>15 pCi/L</x:v>
      </x:c>
      <x:c r="K388" s="3" t="str">
        <x:v>Archived</x:v>
      </x:c>
      <x:c r="L388" s="11" t="d">
        <x:v>2021-03-31T00:00:00.000Z</x:v>
      </x:c>
      <x:c r="M388" s="11" t="d">
        <x:v>2021-08-23T00:00:00.000Z</x:v>
      </x:c>
      <x:c r="N388" s="11" t="d">
        <x:v>2024-07-23T00:00:00.000Z</x:v>
      </x:c>
      <x:c r="O388" s="3" t="str"/>
      <x:c r="P388" s="3" t="str">
        <x:v>2026Q3</x:v>
      </x:c>
      <x:c r="Q388" s="3" t="str">
        <x:v>02</x:v>
      </x:c>
      <x:c r="R388" s="3" t="str">
        <x:v>340</x:v>
      </x:c>
      <x:c r="S388" s="3" t="str"/>
    </x:row>
    <x:row r="389" ht="22" customHeight="1">
      <x:c r="A389" s="3" t="str">
        <x:v>TX0270080</x:v>
      </x:c>
      <x:c r="B389" s="3" t="str">
        <x:v>90065518</x:v>
      </x:c>
      <x:c r="C389" s="11" t="d">
        <x:v>2021-04-01T00:00:00.000Z</x:v>
      </x:c>
      <x:c r="D389" s="11" t="d">
        <x:v>2021-06-30T00:00:00.000Z</x:v>
      </x:c>
      <x:c r="E389" s="3" t="str">
        <x:v>Y</x:v>
      </x:c>
      <x:c r="F389" s="3" t="str">
        <x:v>MCL</x:v>
      </x:c>
      <x:c r="G389" s="3" t="str">
        <x:v>4010</x:v>
      </x:c>
      <x:c r="H389" s="12" t="n">
        <x:v>43</x:v>
      </x:c>
      <x:c r="I389" s="3" t="str">
        <x:v>PCI/L</x:v>
      </x:c>
      <x:c r="J389" s="3" t="str">
        <x:v>5 pCi/L</x:v>
      </x:c>
      <x:c r="K389" s="3" t="str">
        <x:v>Archived</x:v>
      </x:c>
      <x:c r="L389" s="11" t="d">
        <x:v>2021-06-30T00:00:00.000Z</x:v>
      </x:c>
      <x:c r="M389" s="11" t="d">
        <x:v>2021-09-29T00:00:00.000Z</x:v>
      </x:c>
      <x:c r="N389" s="11" t="d">
        <x:v>2024-09-30T00:00:00.000Z</x:v>
      </x:c>
      <x:c r="O389" s="3" t="str"/>
      <x:c r="P389" s="3" t="str">
        <x:v>2026Q3</x:v>
      </x:c>
      <x:c r="Q389" s="3" t="str">
        <x:v>02</x:v>
      </x:c>
      <x:c r="R389" s="3" t="str">
        <x:v>340</x:v>
      </x:c>
      <x:c r="S389" s="3" t="str"/>
    </x:row>
    <x:row r="390" ht="22" customHeight="1">
      <x:c r="A390" s="3" t="str">
        <x:v>TX0270080</x:v>
      </x:c>
      <x:c r="B390" s="3" t="str">
        <x:v>90065520</x:v>
      </x:c>
      <x:c r="C390" s="11" t="d">
        <x:v>2021-04-01T00:00:00.000Z</x:v>
      </x:c>
      <x:c r="D390" s="11" t="d">
        <x:v>2021-06-30T00:00:00.000Z</x:v>
      </x:c>
      <x:c r="E390" s="3" t="str">
        <x:v>Y</x:v>
      </x:c>
      <x:c r="F390" s="3" t="str">
        <x:v>MCL</x:v>
      </x:c>
      <x:c r="G390" s="3" t="str">
        <x:v>4000</x:v>
      </x:c>
      <x:c r="H390" s="12" t="n">
        <x:v>81</x:v>
      </x:c>
      <x:c r="I390" s="3" t="str">
        <x:v>PCI/L</x:v>
      </x:c>
      <x:c r="J390" s="3" t="str">
        <x:v>15 pCi/L</x:v>
      </x:c>
      <x:c r="K390" s="3" t="str">
        <x:v>Archived</x:v>
      </x:c>
      <x:c r="L390" s="11" t="d">
        <x:v>2021-06-30T00:00:00.000Z</x:v>
      </x:c>
      <x:c r="M390" s="11" t="d">
        <x:v>2021-09-29T00:00:00.000Z</x:v>
      </x:c>
      <x:c r="N390" s="11" t="d">
        <x:v>2024-09-30T00:00:00.000Z</x:v>
      </x:c>
      <x:c r="O390" s="3" t="str"/>
      <x:c r="P390" s="3" t="str">
        <x:v>2026Q3</x:v>
      </x:c>
      <x:c r="Q390" s="3" t="str">
        <x:v>02</x:v>
      </x:c>
      <x:c r="R390" s="3" t="str">
        <x:v>340</x:v>
      </x:c>
      <x:c r="S390" s="3" t="str"/>
    </x:row>
    <x:row r="391" ht="22" customHeight="1">
      <x:c r="A391" s="3" t="str">
        <x:v>TX0270080</x:v>
      </x:c>
      <x:c r="B391" s="3" t="str">
        <x:v>90065521</x:v>
      </x:c>
      <x:c r="C391" s="11" t="d">
        <x:v>2021-07-01T00:00:00.000Z</x:v>
      </x:c>
      <x:c r="D391" s="11" t="d">
        <x:v>2021-09-30T00:00:00.000Z</x:v>
      </x:c>
      <x:c r="E391" s="3" t="str">
        <x:v>Y</x:v>
      </x:c>
      <x:c r="F391" s="3" t="str">
        <x:v>MCL</x:v>
      </x:c>
      <x:c r="G391" s="3" t="str">
        <x:v>4010</x:v>
      </x:c>
      <x:c r="H391" s="12" t="n">
        <x:v>41</x:v>
      </x:c>
      <x:c r="I391" s="3" t="str">
        <x:v>PCI/L</x:v>
      </x:c>
      <x:c r="J391" s="3" t="str">
        <x:v>5 pCi/L</x:v>
      </x:c>
      <x:c r="K391" s="3" t="str">
        <x:v>Archived</x:v>
      </x:c>
      <x:c r="L391" s="11" t="d">
        <x:v>2021-09-30T00:00:00.000Z</x:v>
      </x:c>
      <x:c r="M391" s="11" t="d">
        <x:v>2021-11-16T00:00:00.000Z</x:v>
      </x:c>
      <x:c r="N391" s="11" t="d">
        <x:v>2024-12-30T00:00:00.000Z</x:v>
      </x:c>
      <x:c r="O391" s="3" t="str"/>
      <x:c r="P391" s="3" t="str">
        <x:v>2026Q3</x:v>
      </x:c>
      <x:c r="Q391" s="3" t="str">
        <x:v>02</x:v>
      </x:c>
      <x:c r="R391" s="3" t="str">
        <x:v>340</x:v>
      </x:c>
      <x:c r="S391" s="3" t="str"/>
    </x:row>
    <x:row r="392" ht="22" customHeight="1">
      <x:c r="A392" s="3" t="str">
        <x:v>TX0270080</x:v>
      </x:c>
      <x:c r="B392" s="3" t="str">
        <x:v>90065522</x:v>
      </x:c>
      <x:c r="C392" s="11" t="d">
        <x:v>2021-07-01T00:00:00.000Z</x:v>
      </x:c>
      <x:c r="D392" s="11" t="d">
        <x:v>2021-09-30T00:00:00.000Z</x:v>
      </x:c>
      <x:c r="E392" s="3" t="str">
        <x:v>Y</x:v>
      </x:c>
      <x:c r="F392" s="3" t="str">
        <x:v>MCL</x:v>
      </x:c>
      <x:c r="G392" s="3" t="str">
        <x:v>4000</x:v>
      </x:c>
      <x:c r="H392" s="12" t="n">
        <x:v>85</x:v>
      </x:c>
      <x:c r="I392" s="3" t="str">
        <x:v>PCI/L</x:v>
      </x:c>
      <x:c r="J392" s="3" t="str">
        <x:v>15 pCi/L</x:v>
      </x:c>
      <x:c r="K392" s="3" t="str">
        <x:v>Archived</x:v>
      </x:c>
      <x:c r="L392" s="11" t="d">
        <x:v>2021-09-30T00:00:00.000Z</x:v>
      </x:c>
      <x:c r="M392" s="11" t="d">
        <x:v>2021-11-16T00:00:00.000Z</x:v>
      </x:c>
      <x:c r="N392" s="11" t="d">
        <x:v>2024-12-30T00:00:00.000Z</x:v>
      </x:c>
      <x:c r="O392" s="3" t="str"/>
      <x:c r="P392" s="3" t="str">
        <x:v>2026Q3</x:v>
      </x:c>
      <x:c r="Q392" s="3" t="str">
        <x:v>02</x:v>
      </x:c>
      <x:c r="R392" s="3" t="str">
        <x:v>340</x:v>
      </x:c>
      <x:c r="S392" s="3" t="str"/>
    </x:row>
    <x:row r="393" ht="22" customHeight="1">
      <x:c r="A393" s="3" t="str">
        <x:v>TX0270080</x:v>
      </x:c>
      <x:c r="B393" s="3" t="str">
        <x:v>90065523</x:v>
      </x:c>
      <x:c r="C393" s="11" t="d">
        <x:v>2021-10-01T00:00:00.000Z</x:v>
      </x:c>
      <x:c r="D393" s="11" t="d">
        <x:v>2021-12-31T00:00:00.000Z</x:v>
      </x:c>
      <x:c r="E393" s="3" t="str">
        <x:v>Y</x:v>
      </x:c>
      <x:c r="F393" s="3" t="str">
        <x:v>MCL</x:v>
      </x:c>
      <x:c r="G393" s="3" t="str">
        <x:v>4010</x:v>
      </x:c>
      <x:c r="H393" s="12" t="n">
        <x:v>42</x:v>
      </x:c>
      <x:c r="I393" s="3" t="str">
        <x:v>PCI/L</x:v>
      </x:c>
      <x:c r="J393" s="3" t="str">
        <x:v>5 pCi/L</x:v>
      </x:c>
      <x:c r="K393" s="3" t="str">
        <x:v>Archived</x:v>
      </x:c>
      <x:c r="L393" s="11" t="d">
        <x:v>2021-12-31T00:00:00.000Z</x:v>
      </x:c>
      <x:c r="M393" s="11" t="d">
        <x:v>2022-02-17T00:00:00.000Z</x:v>
      </x:c>
      <x:c r="N393" s="11" t="d">
        <x:v>2025-03-26T00:00:00.000Z</x:v>
      </x:c>
      <x:c r="O393" s="3" t="str"/>
      <x:c r="P393" s="3" t="str">
        <x:v>2026Q3</x:v>
      </x:c>
      <x:c r="Q393" s="3" t="str">
        <x:v>02</x:v>
      </x:c>
      <x:c r="R393" s="3" t="str">
        <x:v>340</x:v>
      </x:c>
      <x:c r="S393" s="3" t="str"/>
    </x:row>
    <x:row r="394" ht="22" customHeight="1">
      <x:c r="A394" s="3" t="str">
        <x:v>TX0270080</x:v>
      </x:c>
      <x:c r="B394" s="3" t="str">
        <x:v>90065524</x:v>
      </x:c>
      <x:c r="C394" s="11" t="d">
        <x:v>2021-10-01T00:00:00.000Z</x:v>
      </x:c>
      <x:c r="D394" s="11" t="d">
        <x:v>2021-12-31T00:00:00.000Z</x:v>
      </x:c>
      <x:c r="E394" s="3" t="str">
        <x:v>Y</x:v>
      </x:c>
      <x:c r="F394" s="3" t="str">
        <x:v>MCL</x:v>
      </x:c>
      <x:c r="G394" s="3" t="str">
        <x:v>4000</x:v>
      </x:c>
      <x:c r="H394" s="12" t="n">
        <x:v>82</x:v>
      </x:c>
      <x:c r="I394" s="3" t="str">
        <x:v>PCI/L</x:v>
      </x:c>
      <x:c r="J394" s="3" t="str">
        <x:v>15 pCi/L</x:v>
      </x:c>
      <x:c r="K394" s="3" t="str">
        <x:v>Archived</x:v>
      </x:c>
      <x:c r="L394" s="11" t="d">
        <x:v>2021-12-31T00:00:00.000Z</x:v>
      </x:c>
      <x:c r="M394" s="11" t="d">
        <x:v>2022-03-31T00:00:00.000Z</x:v>
      </x:c>
      <x:c r="N394" s="11" t="d">
        <x:v>2025-03-26T00:00:00.000Z</x:v>
      </x:c>
      <x:c r="O394" s="3" t="str"/>
      <x:c r="P394" s="3" t="str">
        <x:v>2026Q3</x:v>
      </x:c>
      <x:c r="Q394" s="3" t="str">
        <x:v>02</x:v>
      </x:c>
      <x:c r="R394" s="3" t="str">
        <x:v>340</x:v>
      </x:c>
      <x:c r="S394" s="3" t="str"/>
    </x:row>
    <x:row r="395" ht="22" customHeight="1">
      <x:c r="A395" s="3" t="str">
        <x:v>TX0270080</x:v>
      </x:c>
      <x:c r="B395" s="3" t="str">
        <x:v>90065527</x:v>
      </x:c>
      <x:c r="C395" s="11" t="d">
        <x:v>2022-01-01T00:00:00.000Z</x:v>
      </x:c>
      <x:c r="D395" s="11" t="d">
        <x:v>2022-03-31T00:00:00.000Z</x:v>
      </x:c>
      <x:c r="E395" s="3" t="str">
        <x:v>Y</x:v>
      </x:c>
      <x:c r="F395" s="3" t="str">
        <x:v>MCL</x:v>
      </x:c>
      <x:c r="G395" s="3" t="str">
        <x:v>4010</x:v>
      </x:c>
      <x:c r="H395" s="12" t="n">
        <x:v>42</x:v>
      </x:c>
      <x:c r="I395" s="3" t="str">
        <x:v>PCI/L</x:v>
      </x:c>
      <x:c r="J395" s="3" t="str">
        <x:v>5 pCi/L</x:v>
      </x:c>
      <x:c r="K395" s="3" t="str">
        <x:v>Archived</x:v>
      </x:c>
      <x:c r="L395" s="11" t="d">
        <x:v>2022-03-31T00:00:00.000Z</x:v>
      </x:c>
      <x:c r="M395" s="11" t="d">
        <x:v>2022-08-15T00:00:00.000Z</x:v>
      </x:c>
      <x:c r="N395" s="11" t="d">
        <x:v>2025-06-27T00:00:00.000Z</x:v>
      </x:c>
      <x:c r="O395" s="3" t="str"/>
      <x:c r="P395" s="3" t="str">
        <x:v>2026Q3</x:v>
      </x:c>
      <x:c r="Q395" s="3" t="str">
        <x:v>02</x:v>
      </x:c>
      <x:c r="R395" s="3" t="str">
        <x:v>340</x:v>
      </x:c>
      <x:c r="S395" s="3" t="str"/>
    </x:row>
    <x:row r="396" ht="22" customHeight="1">
      <x:c r="A396" s="3" t="str">
        <x:v>TX0270080</x:v>
      </x:c>
      <x:c r="B396" s="3" t="str">
        <x:v>90065528</x:v>
      </x:c>
      <x:c r="C396" s="11" t="d">
        <x:v>2022-01-01T00:00:00.000Z</x:v>
      </x:c>
      <x:c r="D396" s="11" t="d">
        <x:v>2022-03-31T00:00:00.000Z</x:v>
      </x:c>
      <x:c r="E396" s="3" t="str">
        <x:v>Y</x:v>
      </x:c>
      <x:c r="F396" s="3" t="str">
        <x:v>MCL</x:v>
      </x:c>
      <x:c r="G396" s="3" t="str">
        <x:v>4000</x:v>
      </x:c>
      <x:c r="H396" s="12" t="n">
        <x:v>82</x:v>
      </x:c>
      <x:c r="I396" s="3" t="str">
        <x:v>PCI/L</x:v>
      </x:c>
      <x:c r="J396" s="3" t="str">
        <x:v>15 pCi/L</x:v>
      </x:c>
      <x:c r="K396" s="3" t="str">
        <x:v>Archived</x:v>
      </x:c>
      <x:c r="L396" s="11" t="d">
        <x:v>2022-03-31T00:00:00.000Z</x:v>
      </x:c>
      <x:c r="M396" s="11" t="d">
        <x:v>2022-08-15T00:00:00.000Z</x:v>
      </x:c>
      <x:c r="N396" s="11" t="d">
        <x:v>2025-06-27T00:00:00.000Z</x:v>
      </x:c>
      <x:c r="O396" s="3" t="str"/>
      <x:c r="P396" s="3" t="str">
        <x:v>2026Q3</x:v>
      </x:c>
      <x:c r="Q396" s="3" t="str">
        <x:v>02</x:v>
      </x:c>
      <x:c r="R396" s="3" t="str">
        <x:v>340</x:v>
      </x:c>
      <x:c r="S396" s="3" t="str"/>
    </x:row>
    <x:row r="397" ht="22" customHeight="1">
      <x:c r="A397" s="3" t="str">
        <x:v>TX0270080</x:v>
      </x:c>
      <x:c r="B397" s="3" t="str">
        <x:v>90065534</x:v>
      </x:c>
      <x:c r="C397" s="11" t="d">
        <x:v>2022-04-01T00:00:00.000Z</x:v>
      </x:c>
      <x:c r="D397" s="11" t="d">
        <x:v>2022-06-30T00:00:00.000Z</x:v>
      </x:c>
      <x:c r="E397" s="3" t="str">
        <x:v>Y</x:v>
      </x:c>
      <x:c r="F397" s="3" t="str">
        <x:v>MCL</x:v>
      </x:c>
      <x:c r="G397" s="3" t="str">
        <x:v>4000</x:v>
      </x:c>
      <x:c r="H397" s="12" t="n">
        <x:v>83</x:v>
      </x:c>
      <x:c r="I397" s="3" t="str">
        <x:v>PCI/L</x:v>
      </x:c>
      <x:c r="J397" s="3" t="str">
        <x:v>15 pCi/L</x:v>
      </x:c>
      <x:c r="K397" s="3" t="str">
        <x:v>Archived</x:v>
      </x:c>
      <x:c r="L397" s="11" t="d">
        <x:v>2022-06-30T00:00:00.000Z</x:v>
      </x:c>
      <x:c r="M397" s="11" t="d">
        <x:v>2022-09-22T00:00:00.000Z</x:v>
      </x:c>
      <x:c r="N397" s="11" t="d">
        <x:v>2025-10-01T00:00:00.000Z</x:v>
      </x:c>
      <x:c r="O397" s="3" t="str"/>
      <x:c r="P397" s="3" t="str">
        <x:v>2026Q3</x:v>
      </x:c>
      <x:c r="Q397" s="3" t="str">
        <x:v>02</x:v>
      </x:c>
      <x:c r="R397" s="3" t="str">
        <x:v>340</x:v>
      </x:c>
      <x:c r="S397" s="3" t="str"/>
    </x:row>
    <x:row r="398" ht="22" customHeight="1">
      <x:c r="A398" s="3" t="str">
        <x:v>TX0270080</x:v>
      </x:c>
      <x:c r="B398" s="3" t="str">
        <x:v>90065536</x:v>
      </x:c>
      <x:c r="C398" s="11" t="d">
        <x:v>2022-04-01T00:00:00.000Z</x:v>
      </x:c>
      <x:c r="D398" s="11" t="d">
        <x:v>2022-06-30T00:00:00.000Z</x:v>
      </x:c>
      <x:c r="E398" s="3" t="str">
        <x:v>Y</x:v>
      </x:c>
      <x:c r="F398" s="3" t="str">
        <x:v>MCL</x:v>
      </x:c>
      <x:c r="G398" s="3" t="str">
        <x:v>4010</x:v>
      </x:c>
      <x:c r="H398" s="12" t="n">
        <x:v>44</x:v>
      </x:c>
      <x:c r="I398" s="3" t="str">
        <x:v>PCI/L</x:v>
      </x:c>
      <x:c r="J398" s="3" t="str">
        <x:v>5 pCi/L</x:v>
      </x:c>
      <x:c r="K398" s="3" t="str">
        <x:v>Archived</x:v>
      </x:c>
      <x:c r="L398" s="11" t="d">
        <x:v>2022-06-30T00:00:00.000Z</x:v>
      </x:c>
      <x:c r="M398" s="11" t="d">
        <x:v>2022-09-22T00:00:00.000Z</x:v>
      </x:c>
      <x:c r="N398" s="11" t="d">
        <x:v>2025-10-01T00:00:00.000Z</x:v>
      </x:c>
      <x:c r="O398" s="3" t="str"/>
      <x:c r="P398" s="3" t="str">
        <x:v>2026Q3</x:v>
      </x:c>
      <x:c r="Q398" s="3" t="str">
        <x:v>02</x:v>
      </x:c>
      <x:c r="R398" s="3" t="str">
        <x:v>340</x:v>
      </x:c>
      <x:c r="S398" s="3" t="str"/>
    </x:row>
    <x:row r="399" ht="22" customHeight="1">
      <x:c r="A399" s="3" t="str">
        <x:v>TX0270080</x:v>
      </x:c>
      <x:c r="B399" s="3" t="str">
        <x:v>90065530</x:v>
      </x:c>
      <x:c r="C399" s="11" t="d">
        <x:v>2022-05-13T00:00:00.000Z</x:v>
      </x:c>
      <x:c r="D399" s="11" t="d">
        <x:v>2022-07-08T00:00:00.000Z</x:v>
      </x:c>
      <x:c r="E399" s="3" t="str">
        <x:v>N</x:v>
      </x:c>
      <x:c r="F399" s="3" t="str">
        <x:v>Other</x:v>
      </x:c>
      <x:c r="G399" s="3" t="str">
        <x:v>7500</x:v>
      </x:c>
      <x:c r="H399" s="12" t="str"/>
      <x:c r="I399" s="3" t="str"/>
      <x:c r="J399" s="3" t="str">
        <x:v> </x:v>
      </x:c>
      <x:c r="K399" s="3" t="str">
        <x:v>Resolved</x:v>
      </x:c>
      <x:c r="L399" s="11" t="d">
        <x:v>2022-07-08T00:00:00.000Z</x:v>
      </x:c>
      <x:c r="M399" s="11" t="d">
        <x:v>2022-06-17T00:00:00.000Z</x:v>
      </x:c>
      <x:c r="N399" s="11" t="d">
        <x:v>2025-10-01T00:00:00.000Z</x:v>
      </x:c>
      <x:c r="O399" s="3" t="str"/>
      <x:c r="P399" s="3" t="str">
        <x:v>2026Q3</x:v>
      </x:c>
      <x:c r="Q399" s="3" t="str">
        <x:v>75</x:v>
      </x:c>
      <x:c r="R399" s="3" t="str">
        <x:v>410</x:v>
      </x:c>
      <x:c r="S399" s="3" t="str"/>
    </x:row>
    <x:row r="400" ht="22" customHeight="1">
      <x:c r="A400" s="3" t="str">
        <x:v>TX0270080</x:v>
      </x:c>
      <x:c r="B400" s="3" t="str">
        <x:v>90065529</x:v>
      </x:c>
      <x:c r="C400" s="11" t="d">
        <x:v>2022-05-25T00:00:00.000Z</x:v>
      </x:c>
      <x:c r="D400" s="11" t="d">
        <x:v>2022-07-08T00:00:00.000Z</x:v>
      </x:c>
      <x:c r="E400" s="3" t="str">
        <x:v>N</x:v>
      </x:c>
      <x:c r="F400" s="3" t="str">
        <x:v>Other</x:v>
      </x:c>
      <x:c r="G400" s="3" t="str">
        <x:v>7500</x:v>
      </x:c>
      <x:c r="H400" s="12" t="str"/>
      <x:c r="I400" s="3" t="str"/>
      <x:c r="J400" s="3" t="str">
        <x:v> </x:v>
      </x:c>
      <x:c r="K400" s="3" t="str">
        <x:v>Resolved</x:v>
      </x:c>
      <x:c r="L400" s="11" t="d">
        <x:v>2022-07-08T00:00:00.000Z</x:v>
      </x:c>
      <x:c r="M400" s="11" t="d">
        <x:v>2022-06-17T00:00:00.000Z</x:v>
      </x:c>
      <x:c r="N400" s="11" t="d">
        <x:v>2025-10-01T00:00:00.000Z</x:v>
      </x:c>
      <x:c r="O400" s="3" t="str"/>
      <x:c r="P400" s="3" t="str">
        <x:v>2026Q3</x:v>
      </x:c>
      <x:c r="Q400" s="3" t="str">
        <x:v>75</x:v>
      </x:c>
      <x:c r="R400" s="3" t="str">
        <x:v>410</x:v>
      </x:c>
      <x:c r="S400" s="3" t="str"/>
    </x:row>
    <x:row r="401" ht="22" customHeight="1">
      <x:c r="A401" s="3" t="str">
        <x:v>TX0270080</x:v>
      </x:c>
      <x:c r="B401" s="3" t="str">
        <x:v>90065539</x:v>
      </x:c>
      <x:c r="C401" s="11" t="d">
        <x:v>2022-07-01T00:00:00.000Z</x:v>
      </x:c>
      <x:c r="D401" s="11" t="d">
        <x:v>2022-09-30T00:00:00.000Z</x:v>
      </x:c>
      <x:c r="E401" s="3" t="str">
        <x:v>Y</x:v>
      </x:c>
      <x:c r="F401" s="3" t="str">
        <x:v>MCL</x:v>
      </x:c>
      <x:c r="G401" s="3" t="str">
        <x:v>4000</x:v>
      </x:c>
      <x:c r="H401" s="12" t="n">
        <x:v>76</x:v>
      </x:c>
      <x:c r="I401" s="3" t="str">
        <x:v>PCI/L</x:v>
      </x:c>
      <x:c r="J401" s="3" t="str">
        <x:v>15 pCi/L</x:v>
      </x:c>
      <x:c r="K401" s="3" t="str">
        <x:v>Archived</x:v>
      </x:c>
      <x:c r="L401" s="11" t="d">
        <x:v>2022-09-30T00:00:00.000Z</x:v>
      </x:c>
      <x:c r="M401" s="11" t="d">
        <x:v>2023-01-18T00:00:00.000Z</x:v>
      </x:c>
      <x:c r="N401" s="11" t="d">
        <x:v>2026-01-06T00:00:00.000Z</x:v>
      </x:c>
      <x:c r="O401" s="3" t="str"/>
      <x:c r="P401" s="3" t="str">
        <x:v>2026Q3</x:v>
      </x:c>
      <x:c r="Q401" s="3" t="str">
        <x:v>02</x:v>
      </x:c>
      <x:c r="R401" s="3" t="str">
        <x:v>340</x:v>
      </x:c>
      <x:c r="S401" s="3" t="str"/>
    </x:row>
    <x:row r="402" ht="22" customHeight="1">
      <x:c r="A402" s="3" t="str">
        <x:v>TX0270080</x:v>
      </x:c>
      <x:c r="B402" s="3" t="str">
        <x:v>90065540</x:v>
      </x:c>
      <x:c r="C402" s="11" t="d">
        <x:v>2022-07-01T00:00:00.000Z</x:v>
      </x:c>
      <x:c r="D402" s="11" t="d">
        <x:v>2022-09-30T00:00:00.000Z</x:v>
      </x:c>
      <x:c r="E402" s="3" t="str">
        <x:v>Y</x:v>
      </x:c>
      <x:c r="F402" s="3" t="str">
        <x:v>MCL</x:v>
      </x:c>
      <x:c r="G402" s="3" t="str">
        <x:v>4010</x:v>
      </x:c>
      <x:c r="H402" s="12" t="n">
        <x:v>43</x:v>
      </x:c>
      <x:c r="I402" s="3" t="str">
        <x:v>PCI/L</x:v>
      </x:c>
      <x:c r="J402" s="3" t="str">
        <x:v>5 pCi/L</x:v>
      </x:c>
      <x:c r="K402" s="3" t="str">
        <x:v>Archived</x:v>
      </x:c>
      <x:c r="L402" s="11" t="d">
        <x:v>2022-09-30T00:00:00.000Z</x:v>
      </x:c>
      <x:c r="M402" s="11" t="d">
        <x:v>2023-01-18T00:00:00.000Z</x:v>
      </x:c>
      <x:c r="N402" s="11" t="d">
        <x:v>2026-01-06T00:00:00.000Z</x:v>
      </x:c>
      <x:c r="O402" s="3" t="str"/>
      <x:c r="P402" s="3" t="str">
        <x:v>2026Q3</x:v>
      </x:c>
      <x:c r="Q402" s="3" t="str">
        <x:v>02</x:v>
      </x:c>
      <x:c r="R402" s="3" t="str">
        <x:v>340</x:v>
      </x:c>
      <x:c r="S402" s="3" t="str"/>
    </x:row>
    <x:row r="403" ht="22" customHeight="1">
      <x:c r="A403" s="3" t="str">
        <x:v>TX0270080</x:v>
      </x:c>
      <x:c r="B403" s="3" t="str">
        <x:v>90065541</x:v>
      </x:c>
      <x:c r="C403" s="11" t="d">
        <x:v>2022-10-01T00:00:00.000Z</x:v>
      </x:c>
      <x:c r="D403" s="11" t="d">
        <x:v>2022-12-31T00:00:00.000Z</x:v>
      </x:c>
      <x:c r="E403" s="3" t="str">
        <x:v>Y</x:v>
      </x:c>
      <x:c r="F403" s="3" t="str">
        <x:v>MCL</x:v>
      </x:c>
      <x:c r="G403" s="3" t="str">
        <x:v>4000</x:v>
      </x:c>
      <x:c r="H403" s="12" t="n">
        <x:v>71</x:v>
      </x:c>
      <x:c r="I403" s="3" t="str">
        <x:v>PCI/L</x:v>
      </x:c>
      <x:c r="J403" s="3" t="str">
        <x:v>15 pCi/L</x:v>
      </x:c>
      <x:c r="K403" s="3" t="str">
        <x:v>Archived</x:v>
      </x:c>
      <x:c r="L403" s="11" t="d">
        <x:v>2022-12-31T00:00:00.000Z</x:v>
      </x:c>
      <x:c r="M403" s="11" t="d">
        <x:v>2023-03-29T00:00:00.000Z</x:v>
      </x:c>
      <x:c r="N403" s="11" t="d">
        <x:v>2026-03-31T00:00:00.000Z</x:v>
      </x:c>
      <x:c r="O403" s="3" t="str"/>
      <x:c r="P403" s="3" t="str">
        <x:v>2026Q3</x:v>
      </x:c>
      <x:c r="Q403" s="3" t="str">
        <x:v>02</x:v>
      </x:c>
      <x:c r="R403" s="3" t="str">
        <x:v>340</x:v>
      </x:c>
      <x:c r="S403" s="3" t="str"/>
    </x:row>
    <x:row r="404" ht="22" customHeight="1">
      <x:c r="A404" s="3" t="str">
        <x:v>TX0270080</x:v>
      </x:c>
      <x:c r="B404" s="3" t="str">
        <x:v>90065542</x:v>
      </x:c>
      <x:c r="C404" s="11" t="d">
        <x:v>2022-10-01T00:00:00.000Z</x:v>
      </x:c>
      <x:c r="D404" s="11" t="d">
        <x:v>2022-12-31T00:00:00.000Z</x:v>
      </x:c>
      <x:c r="E404" s="3" t="str">
        <x:v>Y</x:v>
      </x:c>
      <x:c r="F404" s="3" t="str">
        <x:v>MCL</x:v>
      </x:c>
      <x:c r="G404" s="3" t="str">
        <x:v>4010</x:v>
      </x:c>
      <x:c r="H404" s="12" t="n">
        <x:v>44</x:v>
      </x:c>
      <x:c r="I404" s="3" t="str">
        <x:v>PCI/L</x:v>
      </x:c>
      <x:c r="J404" s="3" t="str">
        <x:v>5 pCi/L</x:v>
      </x:c>
      <x:c r="K404" s="3" t="str">
        <x:v>Archived</x:v>
      </x:c>
      <x:c r="L404" s="11" t="d">
        <x:v>2022-12-31T00:00:00.000Z</x:v>
      </x:c>
      <x:c r="M404" s="11" t="d">
        <x:v>2023-03-29T00:00:00.000Z</x:v>
      </x:c>
      <x:c r="N404" s="11" t="d">
        <x:v>2026-03-31T00:00:00.000Z</x:v>
      </x:c>
      <x:c r="O404" s="3" t="str"/>
      <x:c r="P404" s="3" t="str">
        <x:v>2026Q3</x:v>
      </x:c>
      <x:c r="Q404" s="3" t="str">
        <x:v>02</x:v>
      </x:c>
      <x:c r="R404" s="3" t="str">
        <x:v>340</x:v>
      </x:c>
      <x:c r="S404" s="3" t="str"/>
    </x:row>
    <x:row r="405" ht="22" customHeight="1">
      <x:c r="A405" s="3" t="str">
        <x:v>TX0270080</x:v>
      </x:c>
      <x:c r="B405" s="3" t="str">
        <x:v>90065547</x:v>
      </x:c>
      <x:c r="C405" s="11" t="d">
        <x:v>2023-01-01T00:00:00.000Z</x:v>
      </x:c>
      <x:c r="D405" s="11" t="d">
        <x:v>2023-03-31T00:00:00.000Z</x:v>
      </x:c>
      <x:c r="E405" s="3" t="str">
        <x:v>Y</x:v>
      </x:c>
      <x:c r="F405" s="3" t="str">
        <x:v>MCL</x:v>
      </x:c>
      <x:c r="G405" s="3" t="str">
        <x:v>4010</x:v>
      </x:c>
      <x:c r="H405" s="12" t="n">
        <x:v>45</x:v>
      </x:c>
      <x:c r="I405" s="3" t="str">
        <x:v>PCI/L</x:v>
      </x:c>
      <x:c r="J405" s="3" t="str">
        <x:v>5 pCi/L</x:v>
      </x:c>
      <x:c r="K405" s="3" t="str">
        <x:v>Archived</x:v>
      </x:c>
      <x:c r="L405" s="11" t="d">
        <x:v>2023-03-31T00:00:00.000Z</x:v>
      </x:c>
      <x:c r="M405" s="11" t="d">
        <x:v>2023-08-14T00:00:00.000Z</x:v>
      </x:c>
      <x:c r="N405" s="11" t="d">
        <x:v>2026-09-28T00:00:00.000Z</x:v>
      </x:c>
      <x:c r="O405" s="3" t="str"/>
      <x:c r="P405" s="3" t="str">
        <x:v>2026Q3</x:v>
      </x:c>
      <x:c r="Q405" s="3" t="str">
        <x:v>02</x:v>
      </x:c>
      <x:c r="R405" s="3" t="str">
        <x:v>340</x:v>
      </x:c>
      <x:c r="S405" s="3" t="str"/>
    </x:row>
    <x:row r="406" ht="22" customHeight="1">
      <x:c r="A406" s="3" t="str">
        <x:v>TX0270080</x:v>
      </x:c>
      <x:c r="B406" s="3" t="str">
        <x:v>90065548</x:v>
      </x:c>
      <x:c r="C406" s="11" t="d">
        <x:v>2023-01-01T00:00:00.000Z</x:v>
      </x:c>
      <x:c r="D406" s="11" t="d">
        <x:v>2023-03-31T00:00:00.000Z</x:v>
      </x:c>
      <x:c r="E406" s="3" t="str">
        <x:v>Y</x:v>
      </x:c>
      <x:c r="F406" s="3" t="str">
        <x:v>MCL</x:v>
      </x:c>
      <x:c r="G406" s="3" t="str">
        <x:v>4000</x:v>
      </x:c>
      <x:c r="H406" s="12" t="n">
        <x:v>71</x:v>
      </x:c>
      <x:c r="I406" s="3" t="str">
        <x:v>PCI/L</x:v>
      </x:c>
      <x:c r="J406" s="3" t="str">
        <x:v>15 pCi/L</x:v>
      </x:c>
      <x:c r="K406" s="3" t="str">
        <x:v>Archived</x:v>
      </x:c>
      <x:c r="L406" s="11" t="d">
        <x:v>2023-03-31T00:00:00.000Z</x:v>
      </x:c>
      <x:c r="M406" s="11" t="d">
        <x:v>2023-08-14T00:00:00.000Z</x:v>
      </x:c>
      <x:c r="N406" s="11" t="d">
        <x:v>2026-09-28T00:00:00.000Z</x:v>
      </x:c>
      <x:c r="O406" s="3" t="str"/>
      <x:c r="P406" s="3" t="str">
        <x:v>2026Q3</x:v>
      </x:c>
      <x:c r="Q406" s="3" t="str">
        <x:v>02</x:v>
      </x:c>
      <x:c r="R406" s="3" t="str">
        <x:v>340</x:v>
      </x:c>
      <x:c r="S406" s="3" t="str"/>
    </x:row>
    <x:row r="407" ht="22" customHeight="1">
      <x:c r="A407" s="3" t="str">
        <x:v>TX0270080</x:v>
      </x:c>
      <x:c r="B407" s="3" t="str">
        <x:v>90065554</x:v>
      </x:c>
      <x:c r="C407" s="11" t="d">
        <x:v>2023-04-01T00:00:00.000Z</x:v>
      </x:c>
      <x:c r="D407" s="11" t="d">
        <x:v>2023-06-30T00:00:00.000Z</x:v>
      </x:c>
      <x:c r="E407" s="3" t="str">
        <x:v>Y</x:v>
      </x:c>
      <x:c r="F407" s="3" t="str">
        <x:v>MCL</x:v>
      </x:c>
      <x:c r="G407" s="3" t="str">
        <x:v>4010</x:v>
      </x:c>
      <x:c r="H407" s="12" t="n">
        <x:v>46</x:v>
      </x:c>
      <x:c r="I407" s="3" t="str">
        <x:v>PCI/L</x:v>
      </x:c>
      <x:c r="J407" s="3" t="str">
        <x:v>5 pCi/L</x:v>
      </x:c>
      <x:c r="K407" s="3" t="str">
        <x:v>Archived</x:v>
      </x:c>
      <x:c r="L407" s="11" t="d">
        <x:v>2023-06-30T00:00:00.000Z</x:v>
      </x:c>
      <x:c r="M407" s="11" t="d">
        <x:v>2023-12-21T00:00:00.000Z</x:v>
      </x:c>
      <x:c r="N407" s="11" t="d">
        <x:v>2026-09-28T00:00:00.000Z</x:v>
      </x:c>
      <x:c r="O407" s="3" t="str"/>
      <x:c r="P407" s="3" t="str">
        <x:v>2026Q3</x:v>
      </x:c>
      <x:c r="Q407" s="3" t="str">
        <x:v>02</x:v>
      </x:c>
      <x:c r="R407" s="3" t="str">
        <x:v>340</x:v>
      </x:c>
      <x:c r="S407" s="3" t="str"/>
    </x:row>
    <x:row r="408" ht="22" customHeight="1">
      <x:c r="A408" s="3" t="str">
        <x:v>TX0270080</x:v>
      </x:c>
      <x:c r="B408" s="3" t="str">
        <x:v>90065556</x:v>
      </x:c>
      <x:c r="C408" s="11" t="d">
        <x:v>2023-04-01T00:00:00.000Z</x:v>
      </x:c>
      <x:c r="D408" s="11" t="d">
        <x:v>2023-06-30T00:00:00.000Z</x:v>
      </x:c>
      <x:c r="E408" s="3" t="str">
        <x:v>Y</x:v>
      </x:c>
      <x:c r="F408" s="3" t="str">
        <x:v>MCL</x:v>
      </x:c>
      <x:c r="G408" s="3" t="str">
        <x:v>4000</x:v>
      </x:c>
      <x:c r="H408" s="12" t="n">
        <x:v>72</x:v>
      </x:c>
      <x:c r="I408" s="3" t="str">
        <x:v>PCI/L</x:v>
      </x:c>
      <x:c r="J408" s="3" t="str">
        <x:v>15 pCi/L</x:v>
      </x:c>
      <x:c r="K408" s="3" t="str">
        <x:v>Archived</x:v>
      </x:c>
      <x:c r="L408" s="11" t="d">
        <x:v>2023-06-30T00:00:00.000Z</x:v>
      </x:c>
      <x:c r="M408" s="11" t="d">
        <x:v>2023-12-21T00:00:00.000Z</x:v>
      </x:c>
      <x:c r="N408" s="11" t="d">
        <x:v>2026-09-28T00:00:00.000Z</x:v>
      </x:c>
      <x:c r="O408" s="3" t="str"/>
      <x:c r="P408" s="3" t="str">
        <x:v>2026Q3</x:v>
      </x:c>
      <x:c r="Q408" s="3" t="str">
        <x:v>02</x:v>
      </x:c>
      <x:c r="R408" s="3" t="str">
        <x:v>340</x:v>
      </x:c>
      <x:c r="S408" s="3" t="str"/>
    </x:row>
    <x:row r="409" ht="22" customHeight="1">
      <x:c r="A409" s="3" t="str">
        <x:v>TX0270080</x:v>
      </x:c>
      <x:c r="B409" s="3" t="str">
        <x:v>90065553</x:v>
      </x:c>
      <x:c r="C409" s="11" t="d">
        <x:v>2023-07-01T00:00:00.000Z</x:v>
      </x:c>
      <x:c r="D409" s="11" t="d">
        <x:v>2023-09-30T00:00:00.000Z</x:v>
      </x:c>
      <x:c r="E409" s="3" t="str">
        <x:v>Y</x:v>
      </x:c>
      <x:c r="F409" s="3" t="str">
        <x:v>MCL</x:v>
      </x:c>
      <x:c r="G409" s="3" t="str">
        <x:v>4010</x:v>
      </x:c>
      <x:c r="H409" s="12" t="n">
        <x:v>48</x:v>
      </x:c>
      <x:c r="I409" s="3" t="str">
        <x:v>PCI/L</x:v>
      </x:c>
      <x:c r="J409" s="3" t="str">
        <x:v>5 pCi/L</x:v>
      </x:c>
      <x:c r="K409" s="3" t="str">
        <x:v>Archived</x:v>
      </x:c>
      <x:c r="L409" s="11" t="d">
        <x:v>2023-09-30T00:00:00.000Z</x:v>
      </x:c>
      <x:c r="M409" s="11" t="d">
        <x:v>2023-12-21T00:00:00.000Z</x:v>
      </x:c>
      <x:c r="N409" s="11" t="d">
        <x:v>2026-09-28T00:00:00.000Z</x:v>
      </x:c>
      <x:c r="O409" s="3" t="str"/>
      <x:c r="P409" s="3" t="str">
        <x:v>2026Q3</x:v>
      </x:c>
      <x:c r="Q409" s="3" t="str">
        <x:v>02</x:v>
      </x:c>
      <x:c r="R409" s="3" t="str">
        <x:v>340</x:v>
      </x:c>
      <x:c r="S409" s="3" t="str"/>
    </x:row>
    <x:row r="410" ht="22" customHeight="1">
      <x:c r="A410" s="3" t="str">
        <x:v>TX0270080</x:v>
      </x:c>
      <x:c r="B410" s="3" t="str">
        <x:v>90065555</x:v>
      </x:c>
      <x:c r="C410" s="11" t="d">
        <x:v>2023-07-01T00:00:00.000Z</x:v>
      </x:c>
      <x:c r="D410" s="11" t="d">
        <x:v>2023-09-30T00:00:00.000Z</x:v>
      </x:c>
      <x:c r="E410" s="3" t="str">
        <x:v>Y</x:v>
      </x:c>
      <x:c r="F410" s="3" t="str">
        <x:v>MCL</x:v>
      </x:c>
      <x:c r="G410" s="3" t="str">
        <x:v>4000</x:v>
      </x:c>
      <x:c r="H410" s="12" t="n">
        <x:v>73</x:v>
      </x:c>
      <x:c r="I410" s="3" t="str">
        <x:v>PCI/L</x:v>
      </x:c>
      <x:c r="J410" s="3" t="str">
        <x:v>15 pCi/L</x:v>
      </x:c>
      <x:c r="K410" s="3" t="str">
        <x:v>Archived</x:v>
      </x:c>
      <x:c r="L410" s="11" t="d">
        <x:v>2023-09-30T00:00:00.000Z</x:v>
      </x:c>
      <x:c r="M410" s="11" t="d">
        <x:v>2023-12-21T00:00:00.000Z</x:v>
      </x:c>
      <x:c r="N410" s="11" t="d">
        <x:v>2026-09-28T00:00:00.000Z</x:v>
      </x:c>
      <x:c r="O410" s="3" t="str"/>
      <x:c r="P410" s="3" t="str">
        <x:v>2026Q3</x:v>
      </x:c>
      <x:c r="Q410" s="3" t="str">
        <x:v>02</x:v>
      </x:c>
      <x:c r="R410" s="3" t="str">
        <x:v>340</x:v>
      </x:c>
      <x:c r="S410" s="3" t="str"/>
    </x:row>
    <x:row r="411" ht="22" customHeight="1">
      <x:c r="A411" s="3" t="str">
        <x:v>TX0270080</x:v>
      </x:c>
      <x:c r="B411" s="3" t="str">
        <x:v>90065552</x:v>
      </x:c>
      <x:c r="C411" s="11" t="d">
        <x:v>2023-10-01T00:00:00.000Z</x:v>
      </x:c>
      <x:c r="D411" s="11" t="d">
        <x:v>2025-01-07T00:00:00.000Z</x:v>
      </x:c>
      <x:c r="E411" s="3" t="str">
        <x:v>N</x:v>
      </x:c>
      <x:c r="F411" s="3" t="str">
        <x:v>MR</x:v>
      </x:c>
      <x:c r="G411" s="3" t="str">
        <x:v>5000</x:v>
      </x:c>
      <x:c r="H411" s="12" t="str"/>
      <x:c r="I411" s="3" t="str"/>
      <x:c r="J411" s="3" t="str">
        <x:v>TT </x:v>
      </x:c>
      <x:c r="K411" s="3" t="str">
        <x:v>Resolved</x:v>
      </x:c>
      <x:c r="L411" s="11" t="d">
        <x:v>2025-01-07T00:00:00.000Z</x:v>
      </x:c>
      <x:c r="M411" s="11" t="d">
        <x:v>2024-02-14T00:00:00.000Z</x:v>
      </x:c>
      <x:c r="N411" s="11" t="d">
        <x:v>2026-09-28T00:00:00.000Z</x:v>
      </x:c>
      <x:c r="O411" s="3" t="str"/>
      <x:c r="P411" s="3" t="str">
        <x:v>2026Q3</x:v>
      </x:c>
      <x:c r="Q411" s="3" t="str">
        <x:v>52</x:v>
      </x:c>
      <x:c r="R411" s="3" t="str">
        <x:v>350</x:v>
      </x:c>
      <x:c r="S411" s="3" t="str"/>
    </x:row>
    <x:row r="412" ht="22" customHeight="1">
      <x:c r="A412" s="3" t="str">
        <x:v>TX0270080</x:v>
      </x:c>
      <x:c r="B412" s="3" t="str">
        <x:v>90065566</x:v>
      </x:c>
      <x:c r="C412" s="11" t="d">
        <x:v>2023-10-01T00:00:00.000Z</x:v>
      </x:c>
      <x:c r="D412" s="11" t="d">
        <x:v>2023-12-31T00:00:00.000Z</x:v>
      </x:c>
      <x:c r="E412" s="3" t="str">
        <x:v>Y</x:v>
      </x:c>
      <x:c r="F412" s="3" t="str">
        <x:v>MCL</x:v>
      </x:c>
      <x:c r="G412" s="3" t="str">
        <x:v>4010</x:v>
      </x:c>
      <x:c r="H412" s="12" t="n">
        <x:v>46</x:v>
      </x:c>
      <x:c r="I412" s="3" t="str">
        <x:v>PCI/L</x:v>
      </x:c>
      <x:c r="J412" s="3" t="str">
        <x:v>5 pCi/L</x:v>
      </x:c>
      <x:c r="K412" s="3" t="str">
        <x:v>Archived</x:v>
      </x:c>
      <x:c r="L412" s="11" t="d">
        <x:v>2023-12-31T00:00:00.000Z</x:v>
      </x:c>
      <x:c r="M412" s="11" t="d">
        <x:v>2024-05-16T00:00:00.000Z</x:v>
      </x:c>
      <x:c r="N412" s="11" t="d">
        <x:v>2026-09-28T00:00:00.000Z</x:v>
      </x:c>
      <x:c r="O412" s="3" t="str"/>
      <x:c r="P412" s="3" t="str">
        <x:v>2026Q3</x:v>
      </x:c>
      <x:c r="Q412" s="3" t="str">
        <x:v>02</x:v>
      </x:c>
      <x:c r="R412" s="3" t="str">
        <x:v>340</x:v>
      </x:c>
      <x:c r="S412" s="3" t="str"/>
    </x:row>
    <x:row r="413" ht="22" customHeight="1">
      <x:c r="A413" s="3" t="str">
        <x:v>TX0270080</x:v>
      </x:c>
      <x:c r="B413" s="3" t="str">
        <x:v>90065567</x:v>
      </x:c>
      <x:c r="C413" s="11" t="d">
        <x:v>2023-10-01T00:00:00.000Z</x:v>
      </x:c>
      <x:c r="D413" s="11" t="d">
        <x:v>2023-12-31T00:00:00.000Z</x:v>
      </x:c>
      <x:c r="E413" s="3" t="str">
        <x:v>Y</x:v>
      </x:c>
      <x:c r="F413" s="3" t="str">
        <x:v>MCL</x:v>
      </x:c>
      <x:c r="G413" s="3" t="str">
        <x:v>4000</x:v>
      </x:c>
      <x:c r="H413" s="12" t="n">
        <x:v>83</x:v>
      </x:c>
      <x:c r="I413" s="3" t="str">
        <x:v>PCI/L</x:v>
      </x:c>
      <x:c r="J413" s="3" t="str">
        <x:v>15 pCi/L</x:v>
      </x:c>
      <x:c r="K413" s="3" t="str">
        <x:v>Archived</x:v>
      </x:c>
      <x:c r="L413" s="11" t="d">
        <x:v>2023-12-31T00:00:00.000Z</x:v>
      </x:c>
      <x:c r="M413" s="11" t="d">
        <x:v>2024-05-16T00:00:00.000Z</x:v>
      </x:c>
      <x:c r="N413" s="11" t="d">
        <x:v>2026-09-28T00:00:00.000Z</x:v>
      </x:c>
      <x:c r="O413" s="3" t="str"/>
      <x:c r="P413" s="3" t="str">
        <x:v>2026Q3</x:v>
      </x:c>
      <x:c r="Q413" s="3" t="str">
        <x:v>02</x:v>
      </x:c>
      <x:c r="R413" s="3" t="str">
        <x:v>340</x:v>
      </x:c>
      <x:c r="S413" s="3" t="str"/>
    </x:row>
    <x:row r="414" ht="22" customHeight="1">
      <x:c r="A414" s="3" t="str">
        <x:v>TX0270080</x:v>
      </x:c>
      <x:c r="B414" s="3" t="str">
        <x:v>90065568</x:v>
      </x:c>
      <x:c r="C414" s="11" t="d">
        <x:v>2024-01-01T00:00:00.000Z</x:v>
      </x:c>
      <x:c r="D414" s="11" t="d">
        <x:v>2024-03-31T00:00:00.000Z</x:v>
      </x:c>
      <x:c r="E414" s="3" t="str">
        <x:v>Y</x:v>
      </x:c>
      <x:c r="F414" s="3" t="str">
        <x:v>MCL</x:v>
      </x:c>
      <x:c r="G414" s="3" t="str">
        <x:v>4000</x:v>
      </x:c>
      <x:c r="H414" s="12" t="n">
        <x:v>78</x:v>
      </x:c>
      <x:c r="I414" s="3" t="str">
        <x:v>PCI/L</x:v>
      </x:c>
      <x:c r="J414" s="3" t="str">
        <x:v>15 pCi/L</x:v>
      </x:c>
      <x:c r="K414" s="3" t="str">
        <x:v>Archived</x:v>
      </x:c>
      <x:c r="L414" s="11" t="d">
        <x:v>2024-03-31T00:00:00.000Z</x:v>
      </x:c>
      <x:c r="M414" s="11" t="d">
        <x:v>2024-08-16T00:00:00.000Z</x:v>
      </x:c>
      <x:c r="N414" s="11" t="d">
        <x:v>2026-09-28T00:00:00.000Z</x:v>
      </x:c>
      <x:c r="O414" s="3" t="str"/>
      <x:c r="P414" s="3" t="str">
        <x:v>2026Q3</x:v>
      </x:c>
      <x:c r="Q414" s="3" t="str">
        <x:v>02</x:v>
      </x:c>
      <x:c r="R414" s="3" t="str">
        <x:v>340</x:v>
      </x:c>
      <x:c r="S414" s="3" t="str"/>
    </x:row>
    <x:row r="415" ht="22" customHeight="1">
      <x:c r="A415" s="3" t="str">
        <x:v>TX0270080</x:v>
      </x:c>
      <x:c r="B415" s="3" t="str">
        <x:v>90065569</x:v>
      </x:c>
      <x:c r="C415" s="11" t="d">
        <x:v>2024-01-01T00:00:00.000Z</x:v>
      </x:c>
      <x:c r="D415" s="11" t="d">
        <x:v>2024-03-31T00:00:00.000Z</x:v>
      </x:c>
      <x:c r="E415" s="3" t="str">
        <x:v>Y</x:v>
      </x:c>
      <x:c r="F415" s="3" t="str">
        <x:v>MCL</x:v>
      </x:c>
      <x:c r="G415" s="3" t="str">
        <x:v>4010</x:v>
      </x:c>
      <x:c r="H415" s="12" t="n">
        <x:v>44</x:v>
      </x:c>
      <x:c r="I415" s="3" t="str">
        <x:v>PCI/L</x:v>
      </x:c>
      <x:c r="J415" s="3" t="str">
        <x:v>5 pCi/L</x:v>
      </x:c>
      <x:c r="K415" s="3" t="str">
        <x:v>Archived</x:v>
      </x:c>
      <x:c r="L415" s="11" t="d">
        <x:v>2024-03-31T00:00:00.000Z</x:v>
      </x:c>
      <x:c r="M415" s="11" t="d">
        <x:v>2024-08-16T00:00:00.000Z</x:v>
      </x:c>
      <x:c r="N415" s="11" t="d">
        <x:v>2026-09-28T00:00:00.000Z</x:v>
      </x:c>
      <x:c r="O415" s="3" t="str"/>
      <x:c r="P415" s="3" t="str">
        <x:v>2026Q3</x:v>
      </x:c>
      <x:c r="Q415" s="3" t="str">
        <x:v>02</x:v>
      </x:c>
      <x:c r="R415" s="3" t="str">
        <x:v>340</x:v>
      </x:c>
      <x:c r="S415" s="3" t="str"/>
    </x:row>
    <x:row r="416" ht="22" customHeight="1">
      <x:c r="A416" s="3" t="str">
        <x:v>TX0270080</x:v>
      </x:c>
      <x:c r="B416" s="3" t="str">
        <x:v>90065576</x:v>
      </x:c>
      <x:c r="C416" s="11" t="d">
        <x:v>2024-01-01T00:00:00.000Z</x:v>
      </x:c>
      <x:c r="D416" s="11" t="d">
        <x:v>2024-03-31T00:00:00.000Z</x:v>
      </x:c>
      <x:c r="E416" s="3" t="str">
        <x:v>N</x:v>
      </x:c>
      <x:c r="F416" s="3" t="str">
        <x:v>MR</x:v>
      </x:c>
      <x:c r="G416" s="3" t="str">
        <x:v>4102</x:v>
      </x:c>
      <x:c r="H416" s="12" t="str"/>
      <x:c r="I416" s="3" t="str"/>
      <x:c r="J416" s="3" t="str">
        <x:v> </x:v>
      </x:c>
      <x:c r="K416" s="3" t="str">
        <x:v>Resolved</x:v>
      </x:c>
      <x:c r="L416" s="11" t="d">
        <x:v>2024-03-31T00:00:00.000Z</x:v>
      </x:c>
      <x:c r="M416" s="11" t="d">
        <x:v>2024-09-30T00:00:00.000Z</x:v>
      </x:c>
      <x:c r="N416" s="11" t="d">
        <x:v>2026-09-28T00:00:00.000Z</x:v>
      </x:c>
      <x:c r="O416" s="3" t="str"/>
      <x:c r="P416" s="3" t="str">
        <x:v>2026Q3</x:v>
      </x:c>
      <x:c r="Q416" s="3" t="str">
        <x:v>03</x:v>
      </x:c>
      <x:c r="R416" s="3" t="str">
        <x:v>340</x:v>
      </x:c>
      <x:c r="S416" s="3" t="str"/>
    </x:row>
    <x:row r="417" ht="22" customHeight="1">
      <x:c r="A417" s="3" t="str">
        <x:v>TX0270080</x:v>
      </x:c>
      <x:c r="B417" s="3" t="str">
        <x:v>90065578</x:v>
      </x:c>
      <x:c r="C417" s="11" t="d">
        <x:v>2024-01-01T00:00:00.000Z</x:v>
      </x:c>
      <x:c r="D417" s="11" t="d">
        <x:v>2024-03-31T00:00:00.000Z</x:v>
      </x:c>
      <x:c r="E417" s="3" t="str">
        <x:v>N</x:v>
      </x:c>
      <x:c r="F417" s="3" t="str">
        <x:v>MR</x:v>
      </x:c>
      <x:c r="G417" s="3" t="str">
        <x:v>4174</x:v>
      </x:c>
      <x:c r="H417" s="12" t="str"/>
      <x:c r="I417" s="3" t="str"/>
      <x:c r="J417" s="3" t="str">
        <x:v> </x:v>
      </x:c>
      <x:c r="K417" s="3" t="str">
        <x:v>Resolved</x:v>
      </x:c>
      <x:c r="L417" s="11" t="d">
        <x:v>2024-03-31T00:00:00.000Z</x:v>
      </x:c>
      <x:c r="M417" s="11" t="d">
        <x:v>2024-09-30T00:00:00.000Z</x:v>
      </x:c>
      <x:c r="N417" s="11" t="d">
        <x:v>2026-09-28T00:00:00.000Z</x:v>
      </x:c>
      <x:c r="O417" s="3" t="str"/>
      <x:c r="P417" s="3" t="str">
        <x:v>2026Q3</x:v>
      </x:c>
      <x:c r="Q417" s="3" t="str">
        <x:v>03</x:v>
      </x:c>
      <x:c r="R417" s="3" t="str">
        <x:v>340</x:v>
      </x:c>
      <x:c r="S417" s="3" t="str"/>
    </x:row>
    <x:row r="418" ht="22" customHeight="1">
      <x:c r="A418" s="3" t="str">
        <x:v>TX0270080</x:v>
      </x:c>
      <x:c r="B418" s="3" t="str">
        <x:v>90065579</x:v>
      </x:c>
      <x:c r="C418" s="11" t="d">
        <x:v>2024-01-01T00:00:00.000Z</x:v>
      </x:c>
      <x:c r="D418" s="11" t="d">
        <x:v>2024-03-31T00:00:00.000Z</x:v>
      </x:c>
      <x:c r="E418" s="3" t="str">
        <x:v>N</x:v>
      </x:c>
      <x:c r="F418" s="3" t="str">
        <x:v>MR</x:v>
      </x:c>
      <x:c r="G418" s="3" t="str">
        <x:v>4264</x:v>
      </x:c>
      <x:c r="H418" s="12" t="str"/>
      <x:c r="I418" s="3" t="str"/>
      <x:c r="J418" s="3" t="str">
        <x:v> </x:v>
      </x:c>
      <x:c r="K418" s="3" t="str">
        <x:v>Resolved</x:v>
      </x:c>
      <x:c r="L418" s="11" t="d">
        <x:v>2024-03-31T00:00:00.000Z</x:v>
      </x:c>
      <x:c r="M418" s="11" t="d">
        <x:v>2024-09-30T00:00:00.000Z</x:v>
      </x:c>
      <x:c r="N418" s="11" t="d">
        <x:v>2026-09-28T00:00:00.000Z</x:v>
      </x:c>
      <x:c r="O418" s="3" t="str"/>
      <x:c r="P418" s="3" t="str">
        <x:v>2026Q3</x:v>
      </x:c>
      <x:c r="Q418" s="3" t="str">
        <x:v>03</x:v>
      </x:c>
      <x:c r="R418" s="3" t="str">
        <x:v>340</x:v>
      </x:c>
      <x:c r="S418" s="3" t="str"/>
    </x:row>
    <x:row r="419" ht="22" customHeight="1">
      <x:c r="A419" s="3" t="str">
        <x:v>TX0270080</x:v>
      </x:c>
      <x:c r="B419" s="3" t="str">
        <x:v>90065560</x:v>
      </x:c>
      <x:c r="C419" s="11" t="d">
        <x:v>2024-02-02T00:00:00.000Z</x:v>
      </x:c>
      <x:c r="D419" s="11" t="d">
        <x:v>2024-02-27T00:00:00.000Z</x:v>
      </x:c>
      <x:c r="E419" s="3" t="str">
        <x:v>N</x:v>
      </x:c>
      <x:c r="F419" s="3" t="str">
        <x:v>Other</x:v>
      </x:c>
      <x:c r="G419" s="3" t="str">
        <x:v>7500</x:v>
      </x:c>
      <x:c r="H419" s="12" t="str"/>
      <x:c r="I419" s="3" t="str"/>
      <x:c r="J419" s="3" t="str">
        <x:v> </x:v>
      </x:c>
      <x:c r="K419" s="3" t="str">
        <x:v>Resolved</x:v>
      </x:c>
      <x:c r="L419" s="11" t="d">
        <x:v>2024-02-27T00:00:00.000Z</x:v>
      </x:c>
      <x:c r="M419" s="11" t="d">
        <x:v>2024-05-16T00:00:00.000Z</x:v>
      </x:c>
      <x:c r="N419" s="11" t="d">
        <x:v>2026-09-28T00:00:00.000Z</x:v>
      </x:c>
      <x:c r="O419" s="3" t="str"/>
      <x:c r="P419" s="3" t="str">
        <x:v>2026Q3</x:v>
      </x:c>
      <x:c r="Q419" s="3" t="str">
        <x:v>75</x:v>
      </x:c>
      <x:c r="R419" s="3" t="str">
        <x:v>410</x:v>
      </x:c>
      <x:c r="S419" s="3" t="str"/>
    </x:row>
    <x:row r="420" ht="22" customHeight="1">
      <x:c r="A420" s="3" t="str">
        <x:v>TX0270080</x:v>
      </x:c>
      <x:c r="B420" s="3" t="str">
        <x:v>90065561</x:v>
      </x:c>
      <x:c r="C420" s="11" t="d">
        <x:v>2024-02-02T00:00:00.000Z</x:v>
      </x:c>
      <x:c r="D420" s="11" t="d">
        <x:v>2024-02-27T00:00:00.000Z</x:v>
      </x:c>
      <x:c r="E420" s="3" t="str">
        <x:v>N</x:v>
      </x:c>
      <x:c r="F420" s="3" t="str">
        <x:v>Other</x:v>
      </x:c>
      <x:c r="G420" s="3" t="str">
        <x:v>7500</x:v>
      </x:c>
      <x:c r="H420" s="12" t="str"/>
      <x:c r="I420" s="3" t="str"/>
      <x:c r="J420" s="3" t="str">
        <x:v> </x:v>
      </x:c>
      <x:c r="K420" s="3" t="str">
        <x:v>Resolved</x:v>
      </x:c>
      <x:c r="L420" s="11" t="d">
        <x:v>2024-02-27T00:00:00.000Z</x:v>
      </x:c>
      <x:c r="M420" s="11" t="d">
        <x:v>2024-05-16T00:00:00.000Z</x:v>
      </x:c>
      <x:c r="N420" s="11" t="d">
        <x:v>2026-09-28T00:00:00.000Z</x:v>
      </x:c>
      <x:c r="O420" s="3" t="str"/>
      <x:c r="P420" s="3" t="str">
        <x:v>2026Q3</x:v>
      </x:c>
      <x:c r="Q420" s="3" t="str">
        <x:v>75</x:v>
      </x:c>
      <x:c r="R420" s="3" t="str">
        <x:v>410</x:v>
      </x:c>
      <x:c r="S420" s="3" t="str"/>
    </x:row>
    <x:row r="421" ht="22" customHeight="1">
      <x:c r="A421" s="3" t="str">
        <x:v>TX0270080</x:v>
      </x:c>
      <x:c r="B421" s="3" t="str">
        <x:v>90065562</x:v>
      </x:c>
      <x:c r="C421" s="11" t="d">
        <x:v>2024-02-02T00:00:00.000Z</x:v>
      </x:c>
      <x:c r="D421" s="11" t="d">
        <x:v>2024-02-27T00:00:00.000Z</x:v>
      </x:c>
      <x:c r="E421" s="3" t="str">
        <x:v>N</x:v>
      </x:c>
      <x:c r="F421" s="3" t="str">
        <x:v>Other</x:v>
      </x:c>
      <x:c r="G421" s="3" t="str">
        <x:v>7500</x:v>
      </x:c>
      <x:c r="H421" s="12" t="str"/>
      <x:c r="I421" s="3" t="str"/>
      <x:c r="J421" s="3" t="str">
        <x:v> </x:v>
      </x:c>
      <x:c r="K421" s="3" t="str">
        <x:v>Resolved</x:v>
      </x:c>
      <x:c r="L421" s="11" t="d">
        <x:v>2024-02-27T00:00:00.000Z</x:v>
      </x:c>
      <x:c r="M421" s="11" t="d">
        <x:v>2024-05-16T00:00:00.000Z</x:v>
      </x:c>
      <x:c r="N421" s="11" t="d">
        <x:v>2026-09-28T00:00:00.000Z</x:v>
      </x:c>
      <x:c r="O421" s="3" t="str"/>
      <x:c r="P421" s="3" t="str">
        <x:v>2026Q3</x:v>
      </x:c>
      <x:c r="Q421" s="3" t="str">
        <x:v>75</x:v>
      </x:c>
      <x:c r="R421" s="3" t="str">
        <x:v>410</x:v>
      </x:c>
      <x:c r="S421" s="3" t="str"/>
    </x:row>
    <x:row r="422" ht="22" customHeight="1">
      <x:c r="A422" s="3" t="str">
        <x:v>TX0270080</x:v>
      </x:c>
      <x:c r="B422" s="3" t="str">
        <x:v>90065563</x:v>
      </x:c>
      <x:c r="C422" s="11" t="d">
        <x:v>2024-02-02T00:00:00.000Z</x:v>
      </x:c>
      <x:c r="D422" s="11" t="d">
        <x:v>2024-02-27T00:00:00.000Z</x:v>
      </x:c>
      <x:c r="E422" s="3" t="str">
        <x:v>N</x:v>
      </x:c>
      <x:c r="F422" s="3" t="str">
        <x:v>Other</x:v>
      </x:c>
      <x:c r="G422" s="3" t="str">
        <x:v>7500</x:v>
      </x:c>
      <x:c r="H422" s="12" t="str"/>
      <x:c r="I422" s="3" t="str"/>
      <x:c r="J422" s="3" t="str">
        <x:v> </x:v>
      </x:c>
      <x:c r="K422" s="3" t="str">
        <x:v>Resolved</x:v>
      </x:c>
      <x:c r="L422" s="11" t="d">
        <x:v>2024-02-27T00:00:00.000Z</x:v>
      </x:c>
      <x:c r="M422" s="11" t="d">
        <x:v>2024-05-16T00:00:00.000Z</x:v>
      </x:c>
      <x:c r="N422" s="11" t="d">
        <x:v>2026-09-28T00:00:00.000Z</x:v>
      </x:c>
      <x:c r="O422" s="3" t="str"/>
      <x:c r="P422" s="3" t="str">
        <x:v>2026Q3</x:v>
      </x:c>
      <x:c r="Q422" s="3" t="str">
        <x:v>75</x:v>
      </x:c>
      <x:c r="R422" s="3" t="str">
        <x:v>410</x:v>
      </x:c>
      <x:c r="S422" s="3" t="str"/>
    </x:row>
    <x:row r="423" ht="22" customHeight="1">
      <x:c r="A423" s="3" t="str">
        <x:v>TX0270080</x:v>
      </x:c>
      <x:c r="B423" s="3" t="str">
        <x:v>90065588</x:v>
      </x:c>
      <x:c r="C423" s="11" t="d">
        <x:v>2024-04-01T00:00:00.000Z</x:v>
      </x:c>
      <x:c r="D423" s="11" t="d">
        <x:v>2024-06-30T00:00:00.000Z</x:v>
      </x:c>
      <x:c r="E423" s="3" t="str">
        <x:v>Y</x:v>
      </x:c>
      <x:c r="F423" s="3" t="str">
        <x:v>MCL</x:v>
      </x:c>
      <x:c r="G423" s="3" t="str">
        <x:v>4010</x:v>
      </x:c>
      <x:c r="H423" s="12" t="n">
        <x:v>43</x:v>
      </x:c>
      <x:c r="I423" s="3" t="str">
        <x:v>PCI/L</x:v>
      </x:c>
      <x:c r="J423" s="3" t="str">
        <x:v>5 pCi/L</x:v>
      </x:c>
      <x:c r="K423" s="3" t="str">
        <x:v>Archived</x:v>
      </x:c>
      <x:c r="L423" s="11" t="d">
        <x:v>2024-06-30T00:00:00.000Z</x:v>
      </x:c>
      <x:c r="M423" s="11" t="d">
        <x:v>2025-05-14T00:00:00.000Z</x:v>
      </x:c>
      <x:c r="N423" s="11" t="d">
        <x:v>2026-09-28T00:00:00.000Z</x:v>
      </x:c>
      <x:c r="O423" s="3" t="str"/>
      <x:c r="P423" s="3" t="str">
        <x:v>2026Q3</x:v>
      </x:c>
      <x:c r="Q423" s="3" t="str">
        <x:v>02</x:v>
      </x:c>
      <x:c r="R423" s="3" t="str">
        <x:v>340</x:v>
      </x:c>
      <x:c r="S423" s="3" t="str"/>
    </x:row>
    <x:row r="424" ht="22" customHeight="1">
      <x:c r="A424" s="3" t="str">
        <x:v>TX0270080</x:v>
      </x:c>
      <x:c r="B424" s="3" t="str">
        <x:v>90065589</x:v>
      </x:c>
      <x:c r="C424" s="11" t="d">
        <x:v>2024-04-01T00:00:00.000Z</x:v>
      </x:c>
      <x:c r="D424" s="11" t="d">
        <x:v>2024-06-30T00:00:00.000Z</x:v>
      </x:c>
      <x:c r="E424" s="3" t="str">
        <x:v>Y</x:v>
      </x:c>
      <x:c r="F424" s="3" t="str">
        <x:v>MCL</x:v>
      </x:c>
      <x:c r="G424" s="3" t="str">
        <x:v>4000</x:v>
      </x:c>
      <x:c r="H424" s="12" t="n">
        <x:v>78</x:v>
      </x:c>
      <x:c r="I424" s="3" t="str">
        <x:v>PCI/L</x:v>
      </x:c>
      <x:c r="J424" s="3" t="str">
        <x:v>15 pCi/L</x:v>
      </x:c>
      <x:c r="K424" s="3" t="str">
        <x:v>Archived</x:v>
      </x:c>
      <x:c r="L424" s="11" t="d">
        <x:v>2024-06-30T00:00:00.000Z</x:v>
      </x:c>
      <x:c r="M424" s="11" t="d">
        <x:v>2025-05-14T00:00:00.000Z</x:v>
      </x:c>
      <x:c r="N424" s="11" t="d">
        <x:v>2026-09-28T00:00:00.000Z</x:v>
      </x:c>
      <x:c r="O424" s="3" t="str"/>
      <x:c r="P424" s="3" t="str">
        <x:v>2026Q3</x:v>
      </x:c>
      <x:c r="Q424" s="3" t="str">
        <x:v>02</x:v>
      </x:c>
      <x:c r="R424" s="3" t="str">
        <x:v>340</x:v>
      </x:c>
      <x:c r="S424" s="3" t="str"/>
    </x:row>
    <x:row r="425" ht="22" customHeight="1">
      <x:c r="A425" s="3" t="str">
        <x:v>TX0270080</x:v>
      </x:c>
      <x:c r="B425" s="3" t="str">
        <x:v>90065574</x:v>
      </x:c>
      <x:c r="C425" s="11" t="d">
        <x:v>2024-07-01T00:00:00.000Z</x:v>
      </x:c>
      <x:c r="D425" s="11" t="d">
        <x:v>2025-01-07T00:00:00.000Z</x:v>
      </x:c>
      <x:c r="E425" s="3" t="str">
        <x:v>N</x:v>
      </x:c>
      <x:c r="F425" s="3" t="str">
        <x:v>MR</x:v>
      </x:c>
      <x:c r="G425" s="3" t="str">
        <x:v>5000</x:v>
      </x:c>
      <x:c r="H425" s="12" t="str"/>
      <x:c r="I425" s="3" t="str"/>
      <x:c r="J425" s="3" t="str">
        <x:v>TT </x:v>
      </x:c>
      <x:c r="K425" s="3" t="str">
        <x:v>Resolved</x:v>
      </x:c>
      <x:c r="L425" s="11" t="d">
        <x:v>2025-01-07T00:00:00.000Z</x:v>
      </x:c>
      <x:c r="M425" s="11" t="d">
        <x:v>2024-12-30T00:00:00.000Z</x:v>
      </x:c>
      <x:c r="N425" s="11" t="d">
        <x:v>2026-09-28T00:00:00.000Z</x:v>
      </x:c>
      <x:c r="O425" s="3" t="str"/>
      <x:c r="P425" s="3" t="str">
        <x:v>2026Q3</x:v>
      </x:c>
      <x:c r="Q425" s="3" t="str">
        <x:v>52</x:v>
      </x:c>
      <x:c r="R425" s="3" t="str">
        <x:v>350</x:v>
      </x:c>
      <x:c r="S425" s="3" t="str"/>
    </x:row>
    <x:row r="426" ht="22" customHeight="1">
      <x:c r="A426" s="3" t="str">
        <x:v>TX0270080</x:v>
      </x:c>
      <x:c r="B426" s="3" t="str">
        <x:v>90065594</x:v>
      </x:c>
      <x:c r="C426" s="11" t="d">
        <x:v>2024-07-01T00:00:00.000Z</x:v>
      </x:c>
      <x:c r="D426" s="11" t="d">
        <x:v>2024-09-30T00:00:00.000Z</x:v>
      </x:c>
      <x:c r="E426" s="3" t="str">
        <x:v>N</x:v>
      </x:c>
      <x:c r="F426" s="3" t="str">
        <x:v>MR</x:v>
      </x:c>
      <x:c r="G426" s="3" t="str">
        <x:v>4000</x:v>
      </x:c>
      <x:c r="H426" s="12" t="str"/>
      <x:c r="I426" s="3" t="str"/>
      <x:c r="J426" s="3" t="str">
        <x:v>15 pCi/L</x:v>
      </x:c>
      <x:c r="K426" s="3" t="str">
        <x:v>Resolved</x:v>
      </x:c>
      <x:c r="L426" s="11" t="d">
        <x:v>2024-09-30T00:00:00.000Z</x:v>
      </x:c>
      <x:c r="M426" s="11" t="d">
        <x:v>2025-05-14T00:00:00.000Z</x:v>
      </x:c>
      <x:c r="N426" s="11" t="d">
        <x:v>2026-09-28T00:00:00.000Z</x:v>
      </x:c>
      <x:c r="O426" s="3" t="str"/>
      <x:c r="P426" s="3" t="str">
        <x:v>2026Q3</x:v>
      </x:c>
      <x:c r="Q426" s="3" t="str">
        <x:v>03</x:v>
      </x:c>
      <x:c r="R426" s="3" t="str">
        <x:v>340</x:v>
      </x:c>
      <x:c r="S426" s="3" t="str"/>
    </x:row>
    <x:row r="427" ht="22" customHeight="1">
      <x:c r="A427" s="3" t="str">
        <x:v>TX0270080</x:v>
      </x:c>
      <x:c r="B427" s="3" t="str">
        <x:v>90065595</x:v>
      </x:c>
      <x:c r="C427" s="11" t="d">
        <x:v>2024-07-01T00:00:00.000Z</x:v>
      </x:c>
      <x:c r="D427" s="11" t="d">
        <x:v>2024-09-30T00:00:00.000Z</x:v>
      </x:c>
      <x:c r="E427" s="3" t="str">
        <x:v>N</x:v>
      </x:c>
      <x:c r="F427" s="3" t="str">
        <x:v>MR</x:v>
      </x:c>
      <x:c r="G427" s="3" t="str">
        <x:v>4006</x:v>
      </x:c>
      <x:c r="H427" s="12" t="str"/>
      <x:c r="I427" s="3" t="str"/>
      <x:c r="J427" s="3" t="str">
        <x:v>30 ug/L</x:v>
      </x:c>
      <x:c r="K427" s="3" t="str">
        <x:v>Resolved</x:v>
      </x:c>
      <x:c r="L427" s="11" t="d">
        <x:v>2024-09-30T00:00:00.000Z</x:v>
      </x:c>
      <x:c r="M427" s="11" t="d">
        <x:v>2025-05-14T00:00:00.000Z</x:v>
      </x:c>
      <x:c r="N427" s="11" t="d">
        <x:v>2026-09-28T00:00:00.000Z</x:v>
      </x:c>
      <x:c r="O427" s="3" t="str"/>
      <x:c r="P427" s="3" t="str">
        <x:v>2026Q3</x:v>
      </x:c>
      <x:c r="Q427" s="3" t="str">
        <x:v>03</x:v>
      </x:c>
      <x:c r="R427" s="3" t="str">
        <x:v>340</x:v>
      </x:c>
      <x:c r="S427" s="3" t="str"/>
    </x:row>
    <x:row r="428" ht="22" customHeight="1">
      <x:c r="A428" s="3" t="str">
        <x:v>TX0270080</x:v>
      </x:c>
      <x:c r="B428" s="3" t="str">
        <x:v>90065596</x:v>
      </x:c>
      <x:c r="C428" s="11" t="d">
        <x:v>2024-07-01T00:00:00.000Z</x:v>
      </x:c>
      <x:c r="D428" s="11" t="d">
        <x:v>2024-09-30T00:00:00.000Z</x:v>
      </x:c>
      <x:c r="E428" s="3" t="str">
        <x:v>N</x:v>
      </x:c>
      <x:c r="F428" s="3" t="str">
        <x:v>MR</x:v>
      </x:c>
      <x:c r="G428" s="3" t="str">
        <x:v>4010</x:v>
      </x:c>
      <x:c r="H428" s="12" t="str"/>
      <x:c r="I428" s="3" t="str"/>
      <x:c r="J428" s="3" t="str">
        <x:v>5 pCi/L</x:v>
      </x:c>
      <x:c r="K428" s="3" t="str">
        <x:v>Resolved</x:v>
      </x:c>
      <x:c r="L428" s="11" t="d">
        <x:v>2024-09-30T00:00:00.000Z</x:v>
      </x:c>
      <x:c r="M428" s="11" t="d">
        <x:v>2025-05-14T00:00:00.000Z</x:v>
      </x:c>
      <x:c r="N428" s="11" t="d">
        <x:v>2026-09-28T00:00:00.000Z</x:v>
      </x:c>
      <x:c r="O428" s="3" t="str"/>
      <x:c r="P428" s="3" t="str">
        <x:v>2026Q3</x:v>
      </x:c>
      <x:c r="Q428" s="3" t="str">
        <x:v>03</x:v>
      </x:c>
      <x:c r="R428" s="3" t="str">
        <x:v>340</x:v>
      </x:c>
      <x:c r="S428" s="3" t="str"/>
    </x:row>
    <x:row r="429" ht="22" customHeight="1">
      <x:c r="A429" s="3" t="str">
        <x:v>TX0270080</x:v>
      </x:c>
      <x:c r="B429" s="3" t="str">
        <x:v>90065597</x:v>
      </x:c>
      <x:c r="C429" s="11" t="d">
        <x:v>2024-07-01T00:00:00.000Z</x:v>
      </x:c>
      <x:c r="D429" s="11" t="d">
        <x:v>2024-09-30T00:00:00.000Z</x:v>
      </x:c>
      <x:c r="E429" s="3" t="str">
        <x:v>Y</x:v>
      </x:c>
      <x:c r="F429" s="3" t="str">
        <x:v>MCL</x:v>
      </x:c>
      <x:c r="G429" s="3" t="str">
        <x:v>4010</x:v>
      </x:c>
      <x:c r="H429" s="12" t="n">
        <x:v>42</x:v>
      </x:c>
      <x:c r="I429" s="3" t="str">
        <x:v>PCI/L</x:v>
      </x:c>
      <x:c r="J429" s="3" t="str">
        <x:v>5 pCi/L</x:v>
      </x:c>
      <x:c r="K429" s="3" t="str">
        <x:v>Archived</x:v>
      </x:c>
      <x:c r="L429" s="11" t="d">
        <x:v>2024-09-30T00:00:00.000Z</x:v>
      </x:c>
      <x:c r="M429" s="11" t="d">
        <x:v>2025-08-20T00:00:00.000Z</x:v>
      </x:c>
      <x:c r="N429" s="11" t="d">
        <x:v>2026-09-28T00:00:00.000Z</x:v>
      </x:c>
      <x:c r="O429" s="3" t="str"/>
      <x:c r="P429" s="3" t="str">
        <x:v>2026Q3</x:v>
      </x:c>
      <x:c r="Q429" s="3" t="str">
        <x:v>02</x:v>
      </x:c>
      <x:c r="R429" s="3" t="str">
        <x:v>340</x:v>
      </x:c>
      <x:c r="S429" s="3" t="str"/>
    </x:row>
    <x:row r="430" ht="22" customHeight="1">
      <x:c r="A430" s="3" t="str">
        <x:v>TX0270080</x:v>
      </x:c>
      <x:c r="B430" s="3" t="str">
        <x:v>90065598</x:v>
      </x:c>
      <x:c r="C430" s="11" t="d">
        <x:v>2024-07-01T00:00:00.000Z</x:v>
      </x:c>
      <x:c r="D430" s="11" t="d">
        <x:v>2024-09-30T00:00:00.000Z</x:v>
      </x:c>
      <x:c r="E430" s="3" t="str">
        <x:v>Y</x:v>
      </x:c>
      <x:c r="F430" s="3" t="str">
        <x:v>MCL</x:v>
      </x:c>
      <x:c r="G430" s="3" t="str">
        <x:v>4000</x:v>
      </x:c>
      <x:c r="H430" s="12" t="n">
        <x:v>83</x:v>
      </x:c>
      <x:c r="I430" s="3" t="str">
        <x:v>PCI/L</x:v>
      </x:c>
      <x:c r="J430" s="3" t="str">
        <x:v>15 pCi/L</x:v>
      </x:c>
      <x:c r="K430" s="3" t="str">
        <x:v>Archived</x:v>
      </x:c>
      <x:c r="L430" s="11" t="d">
        <x:v>2024-09-30T00:00:00.000Z</x:v>
      </x:c>
      <x:c r="M430" s="11" t="d">
        <x:v>2025-08-20T00:00:00.000Z</x:v>
      </x:c>
      <x:c r="N430" s="11" t="d">
        <x:v>2026-09-28T00:00:00.000Z</x:v>
      </x:c>
      <x:c r="O430" s="3" t="str"/>
      <x:c r="P430" s="3" t="str">
        <x:v>2026Q3</x:v>
      </x:c>
      <x:c r="Q430" s="3" t="str">
        <x:v>02</x:v>
      </x:c>
      <x:c r="R430" s="3" t="str">
        <x:v>340</x:v>
      </x:c>
      <x:c r="S430" s="3" t="str"/>
    </x:row>
    <x:row r="431" ht="22" customHeight="1">
      <x:c r="A431" s="3" t="str">
        <x:v>TX0270080</x:v>
      </x:c>
      <x:c r="B431" s="3" t="str">
        <x:v>90065603</x:v>
      </x:c>
      <x:c r="C431" s="11" t="d">
        <x:v>2024-10-01T00:00:00.000Z</x:v>
      </x:c>
      <x:c r="D431" s="11" t="d">
        <x:v>2024-12-31T00:00:00.000Z</x:v>
      </x:c>
      <x:c r="E431" s="3" t="str">
        <x:v>Y</x:v>
      </x:c>
      <x:c r="F431" s="3" t="str">
        <x:v>MCL</x:v>
      </x:c>
      <x:c r="G431" s="3" t="str">
        <x:v>4010</x:v>
      </x:c>
      <x:c r="H431" s="12" t="n">
        <x:v>43</x:v>
      </x:c>
      <x:c r="I431" s="3" t="str">
        <x:v>PCI/L</x:v>
      </x:c>
      <x:c r="J431" s="3" t="str">
        <x:v>5 pCi/L</x:v>
      </x:c>
      <x:c r="K431" s="3" t="str">
        <x:v>Archived</x:v>
      </x:c>
      <x:c r="L431" s="11" t="d">
        <x:v>2024-12-31T00:00:00.000Z</x:v>
      </x:c>
      <x:c r="M431" s="11" t="d">
        <x:v>2025-08-20T00:00:00.000Z</x:v>
      </x:c>
      <x:c r="N431" s="11" t="d">
        <x:v>2026-09-28T00:00:00.000Z</x:v>
      </x:c>
      <x:c r="O431" s="3" t="str"/>
      <x:c r="P431" s="3" t="str">
        <x:v>2026Q3</x:v>
      </x:c>
      <x:c r="Q431" s="3" t="str">
        <x:v>02</x:v>
      </x:c>
      <x:c r="R431" s="3" t="str">
        <x:v>340</x:v>
      </x:c>
      <x:c r="S431" s="3" t="str"/>
    </x:row>
    <x:row r="432" ht="22" customHeight="1">
      <x:c r="A432" s="3" t="str">
        <x:v>TX0270080</x:v>
      </x:c>
      <x:c r="B432" s="3" t="str">
        <x:v>90065604</x:v>
      </x:c>
      <x:c r="C432" s="11" t="d">
        <x:v>2024-10-01T00:00:00.000Z</x:v>
      </x:c>
      <x:c r="D432" s="11" t="d">
        <x:v>2024-12-31T00:00:00.000Z</x:v>
      </x:c>
      <x:c r="E432" s="3" t="str">
        <x:v>Y</x:v>
      </x:c>
      <x:c r="F432" s="3" t="str">
        <x:v>MCL</x:v>
      </x:c>
      <x:c r="G432" s="3" t="str">
        <x:v>4000</x:v>
      </x:c>
      <x:c r="H432" s="12" t="n">
        <x:v>77</x:v>
      </x:c>
      <x:c r="I432" s="3" t="str">
        <x:v>PCI/L</x:v>
      </x:c>
      <x:c r="J432" s="3" t="str">
        <x:v>15 pCi/L</x:v>
      </x:c>
      <x:c r="K432" s="3" t="str">
        <x:v>Archived</x:v>
      </x:c>
      <x:c r="L432" s="11" t="d">
        <x:v>2024-12-31T00:00:00.000Z</x:v>
      </x:c>
      <x:c r="M432" s="11" t="d">
        <x:v>2025-08-20T00:00:00.000Z</x:v>
      </x:c>
      <x:c r="N432" s="11" t="d">
        <x:v>2026-09-28T00:00:00.000Z</x:v>
      </x:c>
      <x:c r="O432" s="3" t="str"/>
      <x:c r="P432" s="3" t="str">
        <x:v>2026Q3</x:v>
      </x:c>
      <x:c r="Q432" s="3" t="str">
        <x:v>02</x:v>
      </x:c>
      <x:c r="R432" s="3" t="str">
        <x:v>340</x:v>
      </x:c>
      <x:c r="S432" s="3" t="str"/>
    </x:row>
    <x:row r="433" ht="22" customHeight="1">
      <x:c r="A433" s="3" t="str">
        <x:v>TX0270080</x:v>
      </x:c>
      <x:c r="B433" s="3" t="str">
        <x:v>90065586</x:v>
      </x:c>
      <x:c r="C433" s="11" t="d">
        <x:v>2024-10-23T00:00:00.000Z</x:v>
      </x:c>
      <x:c r="D433" s="11" t="d">
        <x:v>2025-06-30T00:00:00.000Z</x:v>
      </x:c>
      <x:c r="E433" s="3" t="str">
        <x:v>N</x:v>
      </x:c>
      <x:c r="F433" s="3" t="str">
        <x:v>Other</x:v>
      </x:c>
      <x:c r="G433" s="3" t="str">
        <x:v>7500</x:v>
      </x:c>
      <x:c r="H433" s="12" t="str"/>
      <x:c r="I433" s="3" t="str"/>
      <x:c r="J433" s="3" t="str">
        <x:v> </x:v>
      </x:c>
      <x:c r="K433" s="3" t="str">
        <x:v>Resolved</x:v>
      </x:c>
      <x:c r="L433" s="11" t="d">
        <x:v>2025-06-30T00:00:00.000Z</x:v>
      </x:c>
      <x:c r="M433" s="11" t="d">
        <x:v>2025-02-26T00:00:00.000Z</x:v>
      </x:c>
      <x:c r="N433" s="11" t="d">
        <x:v>2026-09-28T00:00:00.000Z</x:v>
      </x:c>
      <x:c r="O433" s="3" t="str"/>
      <x:c r="P433" s="3" t="str">
        <x:v>2026Q3</x:v>
      </x:c>
      <x:c r="Q433" s="3" t="str">
        <x:v>75</x:v>
      </x:c>
      <x:c r="R433" s="3" t="str">
        <x:v>410</x:v>
      </x:c>
      <x:c r="S433" s="3" t="str"/>
    </x:row>
    <x:row r="434" ht="22" customHeight="1">
      <x:c r="A434" s="3" t="str">
        <x:v>TX0270080</x:v>
      </x:c>
      <x:c r="B434" s="3" t="str">
        <x:v>90065587</x:v>
      </x:c>
      <x:c r="C434" s="11" t="d">
        <x:v>2024-10-23T00:00:00.000Z</x:v>
      </x:c>
      <x:c r="D434" s="11" t="d">
        <x:v>2025-06-30T00:00:00.000Z</x:v>
      </x:c>
      <x:c r="E434" s="3" t="str">
        <x:v>N</x:v>
      </x:c>
      <x:c r="F434" s="3" t="str">
        <x:v>Other</x:v>
      </x:c>
      <x:c r="G434" s="3" t="str">
        <x:v>7500</x:v>
      </x:c>
      <x:c r="H434" s="12" t="str"/>
      <x:c r="I434" s="3" t="str"/>
      <x:c r="J434" s="3" t="str">
        <x:v> </x:v>
      </x:c>
      <x:c r="K434" s="3" t="str">
        <x:v>Resolved</x:v>
      </x:c>
      <x:c r="L434" s="11" t="d">
        <x:v>2025-06-30T00:00:00.000Z</x:v>
      </x:c>
      <x:c r="M434" s="11" t="d">
        <x:v>2025-02-26T00:00:00.000Z</x:v>
      </x:c>
      <x:c r="N434" s="11" t="d">
        <x:v>2026-09-28T00:00:00.000Z</x:v>
      </x:c>
      <x:c r="O434" s="3" t="str"/>
      <x:c r="P434" s="3" t="str">
        <x:v>2026Q3</x:v>
      </x:c>
      <x:c r="Q434" s="3" t="str">
        <x:v>75</x:v>
      </x:c>
      <x:c r="R434" s="3" t="str">
        <x:v>410</x:v>
      </x:c>
      <x:c r="S434" s="3" t="str"/>
    </x:row>
    <x:row r="435" ht="22" customHeight="1">
      <x:c r="A435" s="3" t="str">
        <x:v>TX0270080</x:v>
      </x:c>
      <x:c r="B435" s="3" t="str">
        <x:v>90065614</x:v>
      </x:c>
      <x:c r="C435" s="11" t="d">
        <x:v>2025-01-01T00:00:00.000Z</x:v>
      </x:c>
      <x:c r="D435" s="11" t="d">
        <x:v>2025-03-31T00:00:00.000Z</x:v>
      </x:c>
      <x:c r="E435" s="3" t="str">
        <x:v>Y</x:v>
      </x:c>
      <x:c r="F435" s="3" t="str">
        <x:v>MCL</x:v>
      </x:c>
      <x:c r="G435" s="3" t="str">
        <x:v>4010</x:v>
      </x:c>
      <x:c r="H435" s="12" t="n">
        <x:v>41</x:v>
      </x:c>
      <x:c r="I435" s="3" t="str">
        <x:v>PCI/L</x:v>
      </x:c>
      <x:c r="J435" s="3" t="str">
        <x:v>5 pCi/L</x:v>
      </x:c>
      <x:c r="K435" s="3" t="str">
        <x:v>Archived</x:v>
      </x:c>
      <x:c r="L435" s="11" t="d">
        <x:v>2025-03-31T00:00:00.000Z</x:v>
      </x:c>
      <x:c r="M435" s="11" t="d">
        <x:v>2026-03-31T00:00:00.000Z</x:v>
      </x:c>
      <x:c r="N435" s="11" t="d">
        <x:v>2026-09-28T00:00:00.000Z</x:v>
      </x:c>
      <x:c r="O435" s="3" t="str"/>
      <x:c r="P435" s="3" t="str">
        <x:v>2026Q3</x:v>
      </x:c>
      <x:c r="Q435" s="3" t="str">
        <x:v>02</x:v>
      </x:c>
      <x:c r="R435" s="3" t="str">
        <x:v>340</x:v>
      </x:c>
      <x:c r="S435" s="3" t="str"/>
    </x:row>
    <x:row r="436" ht="22" customHeight="1">
      <x:c r="A436" s="3" t="str">
        <x:v>TX0270080</x:v>
      </x:c>
      <x:c r="B436" s="3" t="str">
        <x:v>90065615</x:v>
      </x:c>
      <x:c r="C436" s="11" t="d">
        <x:v>2025-01-01T00:00:00.000Z</x:v>
      </x:c>
      <x:c r="D436" s="11" t="d">
        <x:v>2025-03-31T00:00:00.000Z</x:v>
      </x:c>
      <x:c r="E436" s="3" t="str">
        <x:v>Y</x:v>
      </x:c>
      <x:c r="F436" s="3" t="str">
        <x:v>MCL</x:v>
      </x:c>
      <x:c r="G436" s="3" t="str">
        <x:v>4000</x:v>
      </x:c>
      <x:c r="H436" s="12" t="n">
        <x:v>85</x:v>
      </x:c>
      <x:c r="I436" s="3" t="str">
        <x:v>PCI/L</x:v>
      </x:c>
      <x:c r="J436" s="3" t="str">
        <x:v>15 pCi/L</x:v>
      </x:c>
      <x:c r="K436" s="3" t="str">
        <x:v>Archived</x:v>
      </x:c>
      <x:c r="L436" s="11" t="d">
        <x:v>2025-03-31T00:00:00.000Z</x:v>
      </x:c>
      <x:c r="M436" s="11" t="d">
        <x:v>2026-03-31T00:00:00.000Z</x:v>
      </x:c>
      <x:c r="N436" s="11" t="d">
        <x:v>2026-09-28T00:00:00.000Z</x:v>
      </x:c>
      <x:c r="O436" s="3" t="str"/>
      <x:c r="P436" s="3" t="str">
        <x:v>2026Q3</x:v>
      </x:c>
      <x:c r="Q436" s="3" t="str">
        <x:v>02</x:v>
      </x:c>
      <x:c r="R436" s="3" t="str">
        <x:v>340</x:v>
      </x:c>
      <x:c r="S436" s="3" t="str"/>
    </x:row>
    <x:row r="437" ht="22" customHeight="1">
      <x:c r="A437" s="3" t="str">
        <x:v>TX0270080</x:v>
      </x:c>
      <x:c r="B437" s="3" t="str">
        <x:v>90065624</x:v>
      </x:c>
      <x:c r="C437" s="11" t="d">
        <x:v>2025-04-01T00:00:00.000Z</x:v>
      </x:c>
      <x:c r="D437" s="11" t="d">
        <x:v>2025-06-30T00:00:00.000Z</x:v>
      </x:c>
      <x:c r="E437" s="3" t="str">
        <x:v>Y</x:v>
      </x:c>
      <x:c r="F437" s="3" t="str">
        <x:v>MCL</x:v>
      </x:c>
      <x:c r="G437" s="3" t="str">
        <x:v>4010</x:v>
      </x:c>
      <x:c r="H437" s="12" t="n">
        <x:v>39</x:v>
      </x:c>
      <x:c r="I437" s="3" t="str">
        <x:v>PCI/L</x:v>
      </x:c>
      <x:c r="J437" s="3" t="str">
        <x:v>5 pCi/L</x:v>
      </x:c>
      <x:c r="K437" s="3" t="str">
        <x:v>Archived</x:v>
      </x:c>
      <x:c r="L437" s="11" t="d">
        <x:v>2025-06-30T00:00:00.000Z</x:v>
      </x:c>
      <x:c r="M437" s="11" t="d">
        <x:v>2026-06-26T00:00:00.000Z</x:v>
      </x:c>
      <x:c r="N437" s="11" t="d">
        <x:v>2026-09-28T00:00:00.000Z</x:v>
      </x:c>
      <x:c r="O437" s="3" t="str"/>
      <x:c r="P437" s="3" t="str">
        <x:v>2026Q3</x:v>
      </x:c>
      <x:c r="Q437" s="3" t="str">
        <x:v>02</x:v>
      </x:c>
      <x:c r="R437" s="3" t="str">
        <x:v>340</x:v>
      </x:c>
      <x:c r="S437" s="3" t="str"/>
    </x:row>
    <x:row r="438" ht="22" customHeight="1">
      <x:c r="A438" s="3" t="str">
        <x:v>TX0270080</x:v>
      </x:c>
      <x:c r="B438" s="3" t="str">
        <x:v>90065625</x:v>
      </x:c>
      <x:c r="C438" s="11" t="d">
        <x:v>2025-04-01T00:00:00.000Z</x:v>
      </x:c>
      <x:c r="D438" s="11" t="d">
        <x:v>2025-06-30T00:00:00.000Z</x:v>
      </x:c>
      <x:c r="E438" s="3" t="str">
        <x:v>Y</x:v>
      </x:c>
      <x:c r="F438" s="3" t="str">
        <x:v>MCL</x:v>
      </x:c>
      <x:c r="G438" s="3" t="str">
        <x:v>4000</x:v>
      </x:c>
      <x:c r="H438" s="12" t="n">
        <x:v>91</x:v>
      </x:c>
      <x:c r="I438" s="3" t="str">
        <x:v>PCI/L</x:v>
      </x:c>
      <x:c r="J438" s="3" t="str">
        <x:v>15 pCi/L</x:v>
      </x:c>
      <x:c r="K438" s="3" t="str">
        <x:v>Archived</x:v>
      </x:c>
      <x:c r="L438" s="11" t="d">
        <x:v>2025-06-30T00:00:00.000Z</x:v>
      </x:c>
      <x:c r="M438" s="11" t="d">
        <x:v>2026-06-26T00:00:00.000Z</x:v>
      </x:c>
      <x:c r="N438" s="11" t="d">
        <x:v>2026-09-28T00:00:00.000Z</x:v>
      </x:c>
      <x:c r="O438" s="3" t="str"/>
      <x:c r="P438" s="3" t="str">
        <x:v>2026Q3</x:v>
      </x:c>
      <x:c r="Q438" s="3" t="str">
        <x:v>02</x:v>
      </x:c>
      <x:c r="R438" s="3" t="str">
        <x:v>340</x:v>
      </x:c>
      <x:c r="S438" s="3" t="str"/>
    </x:row>
    <x:row r="439" ht="22" customHeight="1">
      <x:c r="A439" s="3" t="str">
        <x:v>TX0270080</x:v>
      </x:c>
      <x:c r="B439" s="3" t="str">
        <x:v>90065633</x:v>
      </x:c>
      <x:c r="C439" s="11" t="d">
        <x:v>2025-07-01T00:00:00.000Z</x:v>
      </x:c>
      <x:c r="D439" s="11" t="d">
        <x:v>2025-09-30T00:00:00.000Z</x:v>
      </x:c>
      <x:c r="E439" s="3" t="str">
        <x:v>Y</x:v>
      </x:c>
      <x:c r="F439" s="3" t="str">
        <x:v>MCL</x:v>
      </x:c>
      <x:c r="G439" s="3" t="str">
        <x:v>4000</x:v>
      </x:c>
      <x:c r="H439" s="12" t="n">
        <x:v>79</x:v>
      </x:c>
      <x:c r="I439" s="3" t="str">
        <x:v>PCI/L</x:v>
      </x:c>
      <x:c r="J439" s="3" t="str">
        <x:v>15 pCi/L</x:v>
      </x:c>
      <x:c r="K439" s="3" t="str">
        <x:v>Archived</x:v>
      </x:c>
      <x:c r="L439" s="11" t="d">
        <x:v>2025-09-30T00:00:00.000Z</x:v>
      </x:c>
      <x:c r="M439" s="11" t="d">
        <x:v>2026-09-22T00:00:00.000Z</x:v>
      </x:c>
      <x:c r="N439" s="11" t="d">
        <x:v>2026-09-28T00:00:00.000Z</x:v>
      </x:c>
      <x:c r="O439" s="3" t="str"/>
      <x:c r="P439" s="3" t="str">
        <x:v>2026Q3</x:v>
      </x:c>
      <x:c r="Q439" s="3" t="str">
        <x:v>02</x:v>
      </x:c>
      <x:c r="R439" s="3" t="str">
        <x:v>340</x:v>
      </x:c>
      <x:c r="S439" s="3" t="str"/>
    </x:row>
    <x:row r="440" ht="22" customHeight="1">
      <x:c r="A440" s="3" t="str">
        <x:v>TX0270080</x:v>
      </x:c>
      <x:c r="B440" s="3" t="str">
        <x:v>90065634</x:v>
      </x:c>
      <x:c r="C440" s="11" t="d">
        <x:v>2025-07-01T00:00:00.000Z</x:v>
      </x:c>
      <x:c r="D440" s="11" t="d">
        <x:v>2025-09-30T00:00:00.000Z</x:v>
      </x:c>
      <x:c r="E440" s="3" t="str">
        <x:v>Y</x:v>
      </x:c>
      <x:c r="F440" s="3" t="str">
        <x:v>MCL</x:v>
      </x:c>
      <x:c r="G440" s="3" t="str">
        <x:v>4010</x:v>
      </x:c>
      <x:c r="H440" s="12" t="n">
        <x:v>37</x:v>
      </x:c>
      <x:c r="I440" s="3" t="str">
        <x:v>PCI/L</x:v>
      </x:c>
      <x:c r="J440" s="3" t="str">
        <x:v>5 pCi/L</x:v>
      </x:c>
      <x:c r="K440" s="3" t="str">
        <x:v>Archived</x:v>
      </x:c>
      <x:c r="L440" s="11" t="d">
        <x:v>2025-09-30T00:00:00.000Z</x:v>
      </x:c>
      <x:c r="M440" s="11" t="d">
        <x:v>2026-09-22T00:00:00.000Z</x:v>
      </x:c>
      <x:c r="N440" s="11" t="d">
        <x:v>2026-09-28T00:00:00.000Z</x:v>
      </x:c>
      <x:c r="O440" s="3" t="str"/>
      <x:c r="P440" s="3" t="str">
        <x:v>2026Q3</x:v>
      </x:c>
      <x:c r="Q440" s="3" t="str">
        <x:v>02</x:v>
      </x:c>
      <x:c r="R440" s="3" t="str">
        <x:v>340</x:v>
      </x:c>
      <x:c r="S440" s="3" t="str"/>
    </x:row>
    <x:row r="441" ht="22" customHeight="1">
      <x:c r="A441" s="3" t="str">
        <x:v>TX0270080</x:v>
      </x:c>
      <x:c r="B441" s="3" t="str">
        <x:v>90065635</x:v>
      </x:c>
      <x:c r="C441" s="11" t="d">
        <x:v>2025-10-01T00:00:00.000Z</x:v>
      </x:c>
      <x:c r="D441" s="11" t="d">
        <x:v>2025-12-31T00:00:00.000Z</x:v>
      </x:c>
      <x:c r="E441" s="3" t="str">
        <x:v>Y</x:v>
      </x:c>
      <x:c r="F441" s="3" t="str">
        <x:v>MCL</x:v>
      </x:c>
      <x:c r="G441" s="3" t="str">
        <x:v>4000</x:v>
      </x:c>
      <x:c r="H441" s="12" t="n">
        <x:v>79</x:v>
      </x:c>
      <x:c r="I441" s="3" t="str">
        <x:v>PCI/L</x:v>
      </x:c>
      <x:c r="J441" s="3" t="str">
        <x:v>15 pCi/L</x:v>
      </x:c>
      <x:c r="K441" s="3" t="str">
        <x:v>Archived</x:v>
      </x:c>
      <x:c r="L441" s="11" t="d">
        <x:v>2025-12-31T00:00:00.000Z</x:v>
      </x:c>
      <x:c r="M441" s="11" t="d">
        <x:v>2026-09-22T00:00:00.000Z</x:v>
      </x:c>
      <x:c r="N441" s="11" t="d">
        <x:v>2026-09-28T00:00:00.000Z</x:v>
      </x:c>
      <x:c r="O441" s="3" t="str"/>
      <x:c r="P441" s="3" t="str">
        <x:v>2026Q3</x:v>
      </x:c>
      <x:c r="Q441" s="3" t="str">
        <x:v>02</x:v>
      </x:c>
      <x:c r="R441" s="3" t="str">
        <x:v>340</x:v>
      </x:c>
      <x:c r="S441" s="3" t="str"/>
    </x:row>
    <x:row r="442" ht="22" customHeight="1">
      <x:c r="A442" s="3" t="str">
        <x:v>TX0270080</x:v>
      </x:c>
      <x:c r="B442" s="3" t="str">
        <x:v>90065636</x:v>
      </x:c>
      <x:c r="C442" s="11" t="d">
        <x:v>2025-10-01T00:00:00.000Z</x:v>
      </x:c>
      <x:c r="D442" s="11" t="d">
        <x:v>2025-12-31T00:00:00.000Z</x:v>
      </x:c>
      <x:c r="E442" s="3" t="str">
        <x:v>Y</x:v>
      </x:c>
      <x:c r="F442" s="3" t="str">
        <x:v>MCL</x:v>
      </x:c>
      <x:c r="G442" s="3" t="str">
        <x:v>4010</x:v>
      </x:c>
      <x:c r="H442" s="12" t="n">
        <x:v>34</x:v>
      </x:c>
      <x:c r="I442" s="3" t="str">
        <x:v>PCI/L</x:v>
      </x:c>
      <x:c r="J442" s="3" t="str">
        <x:v>5 pCi/L</x:v>
      </x:c>
      <x:c r="K442" s="3" t="str">
        <x:v>Archived</x:v>
      </x:c>
      <x:c r="L442" s="11" t="d">
        <x:v>2025-12-31T00:00:00.000Z</x:v>
      </x:c>
      <x:c r="M442" s="11" t="d">
        <x:v>2026-09-22T00:00:00.000Z</x:v>
      </x:c>
      <x:c r="N442" s="11" t="d">
        <x:v>2026-09-28T00:00:00.000Z</x:v>
      </x:c>
      <x:c r="O442" s="3" t="str"/>
      <x:c r="P442" s="3" t="str">
        <x:v>2026Q3</x:v>
      </x:c>
      <x:c r="Q442" s="3" t="str">
        <x:v>02</x:v>
      </x:c>
      <x:c r="R442" s="3" t="str">
        <x:v>340</x:v>
      </x:c>
      <x:c r="S442" s="3" t="str"/>
    </x:row>
    <x:row r="443" ht="22" customHeight="1">
      <x:c r="A443" s="3" t="str">
        <x:v>TX0270080</x:v>
      </x:c>
      <x:c r="B443" s="3" t="str">
        <x:v>90065626</x:v>
      </x:c>
      <x:c r="C443" s="11" t="d">
        <x:v>2026-04-01T00:00:00.000Z</x:v>
      </x:c>
      <x:c r="D443" s="11"/>
      <x:c r="E443" s="3" t="str">
        <x:v>N</x:v>
      </x:c>
      <x:c r="F443" s="3" t="str">
        <x:v>MR</x:v>
      </x:c>
      <x:c r="G443" s="3" t="str">
        <x:v>5000</x:v>
      </x:c>
      <x:c r="H443" s="12" t="str"/>
      <x:c r="I443" s="3" t="str"/>
      <x:c r="J443" s="3" t="str">
        <x:v>TT </x:v>
      </x:c>
      <x:c r="K443" s="3" t="str">
        <x:v>Unaddressed</x:v>
      </x:c>
      <x:c r="L443" s="11"/>
      <x:c r="M443" s="11" t="d">
        <x:v>2026-06-26T00:00:00.000Z</x:v>
      </x:c>
      <x:c r="N443" s="11" t="d">
        <x:v>2026-09-28T00:00:00.000Z</x:v>
      </x:c>
      <x:c r="O443" s="3" t="str"/>
      <x:c r="P443" s="3" t="str">
        <x:v>2026Q3</x:v>
      </x:c>
      <x:c r="Q443" s="3" t="str">
        <x:v>66</x:v>
      </x:c>
      <x:c r="R443" s="3" t="str">
        <x:v>350</x:v>
      </x:c>
      <x:c r="S443" s="3" t="str">
        <x:v>---&gt;</x:v>
      </x:c>
    </x:row>
    <x:row r="444" ht="22" customHeight="1">
      <x:c r="A444" s="3" t="str">
        <x:v>TX1080221</x:v>
      </x:c>
      <x:c r="B444" s="3" t="str">
        <x:v>5</x:v>
      </x:c>
      <x:c r="C444" s="11" t="d">
        <x:v>2012-05-09T00:00:00.000Z</x:v>
      </x:c>
      <x:c r="D444" s="11" t="d">
        <x:v>2015-07-31T00:00:00.000Z</x:v>
      </x:c>
      <x:c r="E444" s="3" t="str">
        <x:v>N</x:v>
      </x:c>
      <x:c r="F444" s="3" t="str">
        <x:v>Other</x:v>
      </x:c>
      <x:c r="G444" s="3" t="str">
        <x:v>0700</x:v>
      </x:c>
      <x:c r="H444" s="12" t="str"/>
      <x:c r="I444" s="3" t="str"/>
      <x:c r="J444" s="3" t="str">
        <x:v> </x:v>
      </x:c>
      <x:c r="K444" s="3" t="str">
        <x:v>Resolved</x:v>
      </x:c>
      <x:c r="L444" s="11" t="d">
        <x:v>2015-07-31T00:00:00.000Z</x:v>
      </x:c>
      <x:c r="M444" s="11" t="d">
        <x:v>2014-12-18T00:00:00.000Z</x:v>
      </x:c>
      <x:c r="N444" s="11" t="d">
        <x:v>2015-09-21T00:00:00.000Z</x:v>
      </x:c>
      <x:c r="O444" s="3" t="str"/>
      <x:c r="P444" s="3" t="str">
        <x:v>2026Q3</x:v>
      </x:c>
      <x:c r="Q444" s="3" t="str">
        <x:v>73</x:v>
      </x:c>
      <x:c r="R444" s="3" t="str">
        <x:v>140</x:v>
      </x:c>
      <x:c r="S444" s="3" t="str"/>
    </x:row>
    <x:row r="445" ht="22" customHeight="1">
      <x:c r="A445" s="3" t="str">
        <x:v>TX1080221</x:v>
      </x:c>
      <x:c r="B445" s="3" t="str">
        <x:v>7</x:v>
      </x:c>
      <x:c r="C445" s="11" t="d">
        <x:v>2013-07-01T00:00:00.000Z</x:v>
      </x:c>
      <x:c r="D445" s="11" t="d">
        <x:v>2015-05-09T00:00:00.000Z</x:v>
      </x:c>
      <x:c r="E445" s="3" t="str">
        <x:v>N</x:v>
      </x:c>
      <x:c r="F445" s="3" t="str">
        <x:v>Other</x:v>
      </x:c>
      <x:c r="G445" s="3" t="str">
        <x:v>7000</x:v>
      </x:c>
      <x:c r="H445" s="12" t="str"/>
      <x:c r="I445" s="3" t="str"/>
      <x:c r="J445" s="3" t="str">
        <x:v> </x:v>
      </x:c>
      <x:c r="K445" s="3" t="str">
        <x:v>Resolved</x:v>
      </x:c>
      <x:c r="L445" s="11" t="d">
        <x:v>2015-05-09T00:00:00.000Z</x:v>
      </x:c>
      <x:c r="M445" s="11" t="d">
        <x:v>2014-12-18T00:00:00.000Z</x:v>
      </x:c>
      <x:c r="N445" s="11" t="d">
        <x:v>2020-06-30T00:00:00.000Z</x:v>
      </x:c>
      <x:c r="O445" s="3" t="str"/>
      <x:c r="P445" s="3" t="str">
        <x:v>2026Q3</x:v>
      </x:c>
      <x:c r="Q445" s="3" t="str">
        <x:v>71</x:v>
      </x:c>
      <x:c r="R445" s="3" t="str">
        <x:v>420</x:v>
      </x:c>
      <x:c r="S445" s="3" t="str"/>
    </x:row>
    <x:row r="446" ht="22" customHeight="1">
      <x:c r="A446" s="3" t="str">
        <x:v>TX1080221</x:v>
      </x:c>
      <x:c r="B446" s="3" t="str">
        <x:v>8</x:v>
      </x:c>
      <x:c r="C446" s="11" t="d">
        <x:v>2014-07-01T00:00:00.000Z</x:v>
      </x:c>
      <x:c r="D446" s="11" t="d">
        <x:v>2015-05-09T00:00:00.000Z</x:v>
      </x:c>
      <x:c r="E446" s="3" t="str">
        <x:v>N</x:v>
      </x:c>
      <x:c r="F446" s="3" t="str">
        <x:v>Other</x:v>
      </x:c>
      <x:c r="G446" s="3" t="str">
        <x:v>7000</x:v>
      </x:c>
      <x:c r="H446" s="12" t="str"/>
      <x:c r="I446" s="3" t="str"/>
      <x:c r="J446" s="3" t="str">
        <x:v> </x:v>
      </x:c>
      <x:c r="K446" s="3" t="str">
        <x:v>Resolved</x:v>
      </x:c>
      <x:c r="L446" s="11" t="d">
        <x:v>2015-05-09T00:00:00.000Z</x:v>
      </x:c>
      <x:c r="M446" s="11" t="d">
        <x:v>2017-01-04T00:00:00.000Z</x:v>
      </x:c>
      <x:c r="N446" s="11" t="d">
        <x:v>2020-06-30T00:00:00.000Z</x:v>
      </x:c>
      <x:c r="O446" s="3" t="str"/>
      <x:c r="P446" s="3" t="str">
        <x:v>2026Q3</x:v>
      </x:c>
      <x:c r="Q446" s="3" t="str">
        <x:v>71</x:v>
      </x:c>
      <x:c r="R446" s="3" t="str">
        <x:v>420</x:v>
      </x:c>
      <x:c r="S446" s="3" t="str"/>
    </x:row>
    <x:row r="447" ht="22" customHeight="1">
      <x:c r="A447" s="3" t="str">
        <x:v>TX1080221</x:v>
      </x:c>
      <x:c r="B447" s="3" t="str">
        <x:v>9</x:v>
      </x:c>
      <x:c r="C447" s="11" t="d">
        <x:v>2015-10-01T00:00:00.000Z</x:v>
      </x:c>
      <x:c r="D447" s="11" t="d">
        <x:v>2017-07-05T00:00:00.000Z</x:v>
      </x:c>
      <x:c r="E447" s="3" t="str">
        <x:v>N</x:v>
      </x:c>
      <x:c r="F447" s="3" t="str">
        <x:v>MR</x:v>
      </x:c>
      <x:c r="G447" s="3" t="str">
        <x:v>5000</x:v>
      </x:c>
      <x:c r="H447" s="12" t="str"/>
      <x:c r="I447" s="3" t="str"/>
      <x:c r="J447" s="3" t="str">
        <x:v>TT </x:v>
      </x:c>
      <x:c r="K447" s="3" t="str">
        <x:v>Resolved</x:v>
      </x:c>
      <x:c r="L447" s="11" t="d">
        <x:v>2017-07-05T00:00:00.000Z</x:v>
      </x:c>
      <x:c r="M447" s="11" t="d">
        <x:v>2017-01-04T00:00:00.000Z</x:v>
      </x:c>
      <x:c r="N447" s="11" t="d">
        <x:v>2020-09-28T00:00:00.000Z</x:v>
      </x:c>
      <x:c r="O447" s="3" t="str"/>
      <x:c r="P447" s="3" t="str">
        <x:v>2026Q3</x:v>
      </x:c>
      <x:c r="Q447" s="3" t="str">
        <x:v>52</x:v>
      </x:c>
      <x:c r="R447" s="3" t="str">
        <x:v>350</x:v>
      </x:c>
      <x:c r="S447" s="3" t="str"/>
    </x:row>
    <x:row r="448" ht="22" customHeight="1">
      <x:c r="A448" s="3" t="str">
        <x:v>TX1080221</x:v>
      </x:c>
      <x:c r="B448" s="3" t="str">
        <x:v>10</x:v>
      </x:c>
      <x:c r="C448" s="11" t="d">
        <x:v>2016-02-08T00:00:00.000Z</x:v>
      </x:c>
      <x:c r="D448" s="11" t="d">
        <x:v>2018-12-15T00:00:00.000Z</x:v>
      </x:c>
      <x:c r="E448" s="3" t="str">
        <x:v>N</x:v>
      </x:c>
      <x:c r="F448" s="3" t="str">
        <x:v>Other</x:v>
      </x:c>
      <x:c r="G448" s="3" t="str">
        <x:v>7500</x:v>
      </x:c>
      <x:c r="H448" s="12" t="str"/>
      <x:c r="I448" s="3" t="str"/>
      <x:c r="J448" s="3" t="str">
        <x:v> </x:v>
      </x:c>
      <x:c r="K448" s="3" t="str">
        <x:v>Resolved</x:v>
      </x:c>
      <x:c r="L448" s="11" t="d">
        <x:v>2018-12-15T00:00:00.000Z</x:v>
      </x:c>
      <x:c r="M448" s="11" t="d">
        <x:v>2017-01-04T00:00:00.000Z</x:v>
      </x:c>
      <x:c r="N448" s="11" t="d">
        <x:v>2021-12-20T00:00:00.000Z</x:v>
      </x:c>
      <x:c r="O448" s="3" t="str"/>
      <x:c r="P448" s="3" t="str">
        <x:v>2026Q3</x:v>
      </x:c>
      <x:c r="Q448" s="3" t="str">
        <x:v>75</x:v>
      </x:c>
      <x:c r="R448" s="3" t="str">
        <x:v>410</x:v>
      </x:c>
      <x:c r="S448" s="3" t="str"/>
    </x:row>
    <x:row r="449" ht="22" customHeight="1">
      <x:c r="A449" s="3" t="str">
        <x:v>TX1080221</x:v>
      </x:c>
      <x:c r="B449" s="3" t="str">
        <x:v>11</x:v>
      </x:c>
      <x:c r="C449" s="11" t="d">
        <x:v>2016-07-01T00:00:00.000Z</x:v>
      </x:c>
      <x:c r="D449" s="11" t="d">
        <x:v>2017-07-05T00:00:00.000Z</x:v>
      </x:c>
      <x:c r="E449" s="3" t="str">
        <x:v>N</x:v>
      </x:c>
      <x:c r="F449" s="3" t="str">
        <x:v>MR</x:v>
      </x:c>
      <x:c r="G449" s="3" t="str">
        <x:v>5000</x:v>
      </x:c>
      <x:c r="H449" s="12" t="str"/>
      <x:c r="I449" s="3" t="str"/>
      <x:c r="J449" s="3" t="str">
        <x:v>TT </x:v>
      </x:c>
      <x:c r="K449" s="3" t="str">
        <x:v>Resolved</x:v>
      </x:c>
      <x:c r="L449" s="11" t="d">
        <x:v>2017-07-05T00:00:00.000Z</x:v>
      </x:c>
      <x:c r="M449" s="11" t="d">
        <x:v>2017-01-04T00:00:00.000Z</x:v>
      </x:c>
      <x:c r="N449" s="11" t="d">
        <x:v>2020-09-28T00:00:00.000Z</x:v>
      </x:c>
      <x:c r="O449" s="3" t="str"/>
      <x:c r="P449" s="3" t="str">
        <x:v>2026Q3</x:v>
      </x:c>
      <x:c r="Q449" s="3" t="str">
        <x:v>52</x:v>
      </x:c>
      <x:c r="R449" s="3" t="str">
        <x:v>350</x:v>
      </x:c>
      <x:c r="S449" s="3" t="str"/>
    </x:row>
    <x:row r="450" ht="22" customHeight="1">
      <x:c r="A450" s="3" t="str">
        <x:v>TX1080221</x:v>
      </x:c>
      <x:c r="B450" s="3" t="str">
        <x:v>12</x:v>
      </x:c>
      <x:c r="C450" s="11" t="d">
        <x:v>2016-07-01T00:00:00.000Z</x:v>
      </x:c>
      <x:c r="D450" s="11" t="d">
        <x:v>2018-10-08T00:00:00.000Z</x:v>
      </x:c>
      <x:c r="E450" s="3" t="str">
        <x:v>N</x:v>
      </x:c>
      <x:c r="F450" s="3" t="str">
        <x:v>Other</x:v>
      </x:c>
      <x:c r="G450" s="3" t="str">
        <x:v>7000</x:v>
      </x:c>
      <x:c r="H450" s="12" t="str"/>
      <x:c r="I450" s="3" t="str"/>
      <x:c r="J450" s="3" t="str">
        <x:v> </x:v>
      </x:c>
      <x:c r="K450" s="3" t="str">
        <x:v>Resolved</x:v>
      </x:c>
      <x:c r="L450" s="11" t="d">
        <x:v>2018-10-08T00:00:00.000Z</x:v>
      </x:c>
      <x:c r="M450" s="11" t="d">
        <x:v>2017-01-04T00:00:00.000Z</x:v>
      </x:c>
      <x:c r="N450" s="11" t="d">
        <x:v>2021-12-20T00:00:00.000Z</x:v>
      </x:c>
      <x:c r="O450" s="3" t="str"/>
      <x:c r="P450" s="3" t="str">
        <x:v>2026Q3</x:v>
      </x:c>
      <x:c r="Q450" s="3" t="str">
        <x:v>71</x:v>
      </x:c>
      <x:c r="R450" s="3" t="str">
        <x:v>420</x:v>
      </x:c>
      <x:c r="S450" s="3" t="str"/>
    </x:row>
    <x:row r="451" ht="22" customHeight="1">
      <x:c r="A451" s="3" t="str">
        <x:v>TX1080221</x:v>
      </x:c>
      <x:c r="B451" s="3" t="str">
        <x:v>13</x:v>
      </x:c>
      <x:c r="C451" s="11" t="d">
        <x:v>2016-11-12T00:00:00.000Z</x:v>
      </x:c>
      <x:c r="D451" s="11" t="d">
        <x:v>2018-12-15T00:00:00.000Z</x:v>
      </x:c>
      <x:c r="E451" s="3" t="str">
        <x:v>N</x:v>
      </x:c>
      <x:c r="F451" s="3" t="str">
        <x:v>Other</x:v>
      </x:c>
      <x:c r="G451" s="3" t="str">
        <x:v>7500</x:v>
      </x:c>
      <x:c r="H451" s="12" t="str"/>
      <x:c r="I451" s="3" t="str"/>
      <x:c r="J451" s="3" t="str">
        <x:v> </x:v>
      </x:c>
      <x:c r="K451" s="3" t="str">
        <x:v>Resolved</x:v>
      </x:c>
      <x:c r="L451" s="11" t="d">
        <x:v>2018-12-15T00:00:00.000Z</x:v>
      </x:c>
      <x:c r="M451" s="11" t="d">
        <x:v>2017-01-05T00:00:00.000Z</x:v>
      </x:c>
      <x:c r="N451" s="11" t="d">
        <x:v>2021-12-20T00:00:00.000Z</x:v>
      </x:c>
      <x:c r="O451" s="3" t="str"/>
      <x:c r="P451" s="3" t="str">
        <x:v>2026Q3</x:v>
      </x:c>
      <x:c r="Q451" s="3" t="str">
        <x:v>75</x:v>
      </x:c>
      <x:c r="R451" s="3" t="str">
        <x:v>410</x:v>
      </x:c>
      <x:c r="S451" s="3" t="str"/>
    </x:row>
    <x:row r="452" ht="22" customHeight="1">
      <x:c r="A452" s="3" t="str">
        <x:v>TX1080221</x:v>
      </x:c>
      <x:c r="B452" s="3" t="str">
        <x:v>14</x:v>
      </x:c>
      <x:c r="C452" s="11" t="d">
        <x:v>2017-01-01T00:00:00.000Z</x:v>
      </x:c>
      <x:c r="D452" s="11" t="d">
        <x:v>2017-07-05T00:00:00.000Z</x:v>
      </x:c>
      <x:c r="E452" s="3" t="str">
        <x:v>N</x:v>
      </x:c>
      <x:c r="F452" s="3" t="str">
        <x:v>MR</x:v>
      </x:c>
      <x:c r="G452" s="3" t="str">
        <x:v>5000</x:v>
      </x:c>
      <x:c r="H452" s="12" t="str"/>
      <x:c r="I452" s="3" t="str"/>
      <x:c r="J452" s="3" t="str">
        <x:v>TT </x:v>
      </x:c>
      <x:c r="K452" s="3" t="str">
        <x:v>Resolved</x:v>
      </x:c>
      <x:c r="L452" s="11" t="d">
        <x:v>2017-07-05T00:00:00.000Z</x:v>
      </x:c>
      <x:c r="M452" s="11" t="d">
        <x:v>2017-03-28T00:00:00.000Z</x:v>
      </x:c>
      <x:c r="N452" s="11" t="d">
        <x:v>2020-09-28T00:00:00.000Z</x:v>
      </x:c>
      <x:c r="O452" s="3" t="str"/>
      <x:c r="P452" s="3" t="str">
        <x:v>2026Q3</x:v>
      </x:c>
      <x:c r="Q452" s="3" t="str">
        <x:v>52</x:v>
      </x:c>
      <x:c r="R452" s="3" t="str">
        <x:v>350</x:v>
      </x:c>
      <x:c r="S452" s="3" t="str"/>
    </x:row>
    <x:row r="453" ht="22" customHeight="1">
      <x:c r="A453" s="3" t="str">
        <x:v>TX1080221</x:v>
      </x:c>
      <x:c r="B453" s="3" t="str">
        <x:v>16</x:v>
      </x:c>
      <x:c r="C453" s="11" t="d">
        <x:v>2017-01-01T00:00:00.000Z</x:v>
      </x:c>
      <x:c r="D453" s="11" t="d">
        <x:v>2017-12-31T00:00:00.000Z</x:v>
      </x:c>
      <x:c r="E453" s="3" t="str">
        <x:v>N</x:v>
      </x:c>
      <x:c r="F453" s="3" t="str">
        <x:v>MR</x:v>
      </x:c>
      <x:c r="G453" s="3" t="str">
        <x:v>1040</x:v>
      </x:c>
      <x:c r="H453" s="12" t="str"/>
      <x:c r="I453" s="3" t="str"/>
      <x:c r="J453" s="3" t="str">
        <x:v>10 mg/L</x:v>
      </x:c>
      <x:c r="K453" s="3" t="str">
        <x:v>Resolved</x:v>
      </x:c>
      <x:c r="L453" s="11" t="d">
        <x:v>2017-12-31T00:00:00.000Z</x:v>
      </x:c>
      <x:c r="M453" s="11" t="d">
        <x:v>2018-06-18T00:00:00.000Z</x:v>
      </x:c>
      <x:c r="N453" s="11" t="d">
        <x:v>2021-05-17T00:00:00.000Z</x:v>
      </x:c>
      <x:c r="O453" s="3" t="str"/>
      <x:c r="P453" s="3" t="str">
        <x:v>2026Q3</x:v>
      </x:c>
      <x:c r="Q453" s="3" t="str">
        <x:v>03</x:v>
      </x:c>
      <x:c r="R453" s="3" t="str">
        <x:v>331</x:v>
      </x:c>
      <x:c r="S453" s="3" t="str"/>
    </x:row>
    <x:row r="454" ht="22" customHeight="1">
      <x:c r="A454" s="3" t="str">
        <x:v>TX1080221</x:v>
      </x:c>
      <x:c r="B454" s="3" t="str">
        <x:v>15</x:v>
      </x:c>
      <x:c r="C454" s="11" t="d">
        <x:v>2017-05-01T00:00:00.000Z</x:v>
      </x:c>
      <x:c r="D454" s="11" t="d">
        <x:v>2018-12-17T00:00:00.000Z</x:v>
      </x:c>
      <x:c r="E454" s="3" t="str">
        <x:v>N</x:v>
      </x:c>
      <x:c r="F454" s="3" t="str">
        <x:v>Other</x:v>
      </x:c>
      <x:c r="G454" s="3" t="str">
        <x:v>7500</x:v>
      </x:c>
      <x:c r="H454" s="12" t="str"/>
      <x:c r="I454" s="3" t="str"/>
      <x:c r="J454" s="3" t="str">
        <x:v> </x:v>
      </x:c>
      <x:c r="K454" s="3" t="str">
        <x:v>Resolved</x:v>
      </x:c>
      <x:c r="L454" s="11" t="d">
        <x:v>2018-12-17T00:00:00.000Z</x:v>
      </x:c>
      <x:c r="M454" s="11" t="d">
        <x:v>2017-06-26T00:00:00.000Z</x:v>
      </x:c>
      <x:c r="N454" s="11" t="d">
        <x:v>2021-12-20T00:00:00.000Z</x:v>
      </x:c>
      <x:c r="O454" s="3" t="str"/>
      <x:c r="P454" s="3" t="str">
        <x:v>2026Q3</x:v>
      </x:c>
      <x:c r="Q454" s="3" t="str">
        <x:v>75</x:v>
      </x:c>
      <x:c r="R454" s="3" t="str">
        <x:v>410</x:v>
      </x:c>
      <x:c r="S454" s="3" t="str"/>
    </x:row>
    <x:row r="455" ht="22" customHeight="1">
      <x:c r="A455" s="3" t="str">
        <x:v>TX1080221</x:v>
      </x:c>
      <x:c r="B455" s="3" t="str">
        <x:v>17</x:v>
      </x:c>
      <x:c r="C455" s="11" t="d">
        <x:v>2018-07-01T00:00:00.000Z</x:v>
      </x:c>
      <x:c r="D455" s="11" t="d">
        <x:v>2019-03-07T00:00:00.000Z</x:v>
      </x:c>
      <x:c r="E455" s="3" t="str">
        <x:v>N</x:v>
      </x:c>
      <x:c r="F455" s="3" t="str">
        <x:v>Other</x:v>
      </x:c>
      <x:c r="G455" s="3" t="str">
        <x:v>7000</x:v>
      </x:c>
      <x:c r="H455" s="12" t="str"/>
      <x:c r="I455" s="3" t="str"/>
      <x:c r="J455" s="3" t="str">
        <x:v> </x:v>
      </x:c>
      <x:c r="K455" s="3" t="str">
        <x:v>Resolved</x:v>
      </x:c>
      <x:c r="L455" s="11" t="d">
        <x:v>2019-03-07T00:00:00.000Z</x:v>
      </x:c>
      <x:c r="M455" s="11" t="d">
        <x:v>2019-03-29T00:00:00.000Z</x:v>
      </x:c>
      <x:c r="N455" s="11" t="d">
        <x:v>2022-03-31T00:00:00.000Z</x:v>
      </x:c>
      <x:c r="O455" s="3" t="str"/>
      <x:c r="P455" s="3" t="str">
        <x:v>2026Q3</x:v>
      </x:c>
      <x:c r="Q455" s="3" t="str">
        <x:v>71</x:v>
      </x:c>
      <x:c r="R455" s="3" t="str">
        <x:v>420</x:v>
      </x:c>
      <x:c r="S455" s="3" t="str"/>
    </x:row>
    <x:row r="456" ht="22" customHeight="1">
      <x:c r="A456" s="3" t="str">
        <x:v>TX1080221</x:v>
      </x:c>
      <x:c r="B456" s="3" t="str">
        <x:v>21</x:v>
      </x:c>
      <x:c r="C456" s="11" t="d">
        <x:v>2018-10-01T00:00:00.000Z</x:v>
      </x:c>
      <x:c r="D456" s="11" t="d">
        <x:v>2018-12-31T00:00:00.000Z</x:v>
      </x:c>
      <x:c r="E456" s="3" t="str">
        <x:v>N</x:v>
      </x:c>
      <x:c r="F456" s="3" t="str">
        <x:v>MR</x:v>
      </x:c>
      <x:c r="G456" s="3" t="str">
        <x:v>0999</x:v>
      </x:c>
      <x:c r="H456" s="12" t="str"/>
      <x:c r="I456" s="3" t="str"/>
      <x:c r="J456" s="3" t="str">
        <x:v>4.0 mg/L</x:v>
      </x:c>
      <x:c r="K456" s="3" t="str">
        <x:v>Resolved</x:v>
      </x:c>
      <x:c r="L456" s="11" t="d">
        <x:v>2018-12-31T00:00:00.000Z</x:v>
      </x:c>
      <x:c r="M456" s="11" t="d">
        <x:v>2019-03-29T00:00:00.000Z</x:v>
      </x:c>
      <x:c r="N456" s="11" t="d">
        <x:v>2022-03-31T00:00:00.000Z</x:v>
      </x:c>
      <x:c r="O456" s="3" t="str"/>
      <x:c r="P456" s="3" t="str">
        <x:v>2026Q3</x:v>
      </x:c>
      <x:c r="Q456" s="3" t="str">
        <x:v>27</x:v>
      </x:c>
      <x:c r="R456" s="3" t="str">
        <x:v>210</x:v>
      </x:c>
      <x:c r="S456" s="3" t="str"/>
    </x:row>
    <x:row r="457" ht="22" customHeight="1">
      <x:c r="A457" s="3" t="str">
        <x:v>TX1080221</x:v>
      </x:c>
      <x:c r="B457" s="3" t="str">
        <x:v>18</x:v>
      </x:c>
      <x:c r="C457" s="11" t="d">
        <x:v>2018-11-01T00:00:00.000Z</x:v>
      </x:c>
      <x:c r="D457" s="11" t="d">
        <x:v>2018-11-30T00:00:00.000Z</x:v>
      </x:c>
      <x:c r="E457" s="3" t="str">
        <x:v>N</x:v>
      </x:c>
      <x:c r="F457" s="3" t="str">
        <x:v>MON</x:v>
      </x:c>
      <x:c r="G457" s="3" t="str">
        <x:v>8000</x:v>
      </x:c>
      <x:c r="H457" s="12" t="str"/>
      <x:c r="I457" s="3" t="str"/>
      <x:c r="J457" s="3" t="str"/>
      <x:c r="K457" s="3" t="str">
        <x:v>Resolved</x:v>
      </x:c>
      <x:c r="L457" s="11" t="d">
        <x:v>2018-11-30T00:00:00.000Z</x:v>
      </x:c>
      <x:c r="M457" s="11" t="d">
        <x:v>2019-03-29T00:00:00.000Z</x:v>
      </x:c>
      <x:c r="N457" s="11" t="d">
        <x:v>2022-03-31T00:00:00.000Z</x:v>
      </x:c>
      <x:c r="O457" s="3" t="str"/>
      <x:c r="P457" s="3" t="str">
        <x:v>2026Q3</x:v>
      </x:c>
      <x:c r="Q457" s="3" t="str">
        <x:v>3A</x:v>
      </x:c>
      <x:c r="R457" s="3" t="str">
        <x:v>111</x:v>
      </x:c>
      <x:c r="S457" s="3" t="str"/>
    </x:row>
    <x:row r="458" ht="22" customHeight="1">
      <x:c r="A458" s="3" t="str">
        <x:v>TX1080221</x:v>
      </x:c>
      <x:c r="B458" s="3" t="str">
        <x:v>19</x:v>
      </x:c>
      <x:c r="C458" s="11" t="d">
        <x:v>2018-12-01T00:00:00.000Z</x:v>
      </x:c>
      <x:c r="D458" s="11" t="d">
        <x:v>2018-12-31T00:00:00.000Z</x:v>
      </x:c>
      <x:c r="E458" s="3" t="str">
        <x:v>N</x:v>
      </x:c>
      <x:c r="F458" s="3" t="str">
        <x:v>MON</x:v>
      </x:c>
      <x:c r="G458" s="3" t="str">
        <x:v>8000</x:v>
      </x:c>
      <x:c r="H458" s="12" t="str"/>
      <x:c r="I458" s="3" t="str"/>
      <x:c r="J458" s="3" t="str"/>
      <x:c r="K458" s="3" t="str">
        <x:v>Resolved</x:v>
      </x:c>
      <x:c r="L458" s="11" t="d">
        <x:v>2018-12-31T00:00:00.000Z</x:v>
      </x:c>
      <x:c r="M458" s="11" t="d">
        <x:v>2019-03-29T00:00:00.000Z</x:v>
      </x:c>
      <x:c r="N458" s="11" t="d">
        <x:v>2022-03-31T00:00:00.000Z</x:v>
      </x:c>
      <x:c r="O458" s="3" t="str"/>
      <x:c r="P458" s="3" t="str">
        <x:v>2026Q3</x:v>
      </x:c>
      <x:c r="Q458" s="3" t="str">
        <x:v>3A</x:v>
      </x:c>
      <x:c r="R458" s="3" t="str">
        <x:v>111</x:v>
      </x:c>
      <x:c r="S458" s="3" t="str"/>
    </x:row>
    <x:row r="459" ht="22" customHeight="1">
      <x:c r="A459" s="3" t="str">
        <x:v>TX1080221</x:v>
      </x:c>
      <x:c r="B459" s="3" t="str">
        <x:v>20</x:v>
      </x:c>
      <x:c r="C459" s="11" t="d">
        <x:v>2019-01-01T00:00:00.000Z</x:v>
      </x:c>
      <x:c r="D459" s="11" t="d">
        <x:v>2019-01-31T00:00:00.000Z</x:v>
      </x:c>
      <x:c r="E459" s="3" t="str">
        <x:v>N</x:v>
      </x:c>
      <x:c r="F459" s="3" t="str">
        <x:v>MON</x:v>
      </x:c>
      <x:c r="G459" s="3" t="str">
        <x:v>8000</x:v>
      </x:c>
      <x:c r="H459" s="12" t="str"/>
      <x:c r="I459" s="3" t="str"/>
      <x:c r="J459" s="3" t="str"/>
      <x:c r="K459" s="3" t="str">
        <x:v>Resolved</x:v>
      </x:c>
      <x:c r="L459" s="11" t="d">
        <x:v>2019-01-31T00:00:00.000Z</x:v>
      </x:c>
      <x:c r="M459" s="11" t="d">
        <x:v>2019-03-29T00:00:00.000Z</x:v>
      </x:c>
      <x:c r="N459" s="11" t="d">
        <x:v>2022-03-31T00:00:00.000Z</x:v>
      </x:c>
      <x:c r="O459" s="3" t="str"/>
      <x:c r="P459" s="3" t="str">
        <x:v>2026Q3</x:v>
      </x:c>
      <x:c r="Q459" s="3" t="str">
        <x:v>3A</x:v>
      </x:c>
      <x:c r="R459" s="3" t="str">
        <x:v>111</x:v>
      </x:c>
      <x:c r="S459" s="3" t="str"/>
    </x:row>
    <x:row r="460" ht="22" customHeight="1">
      <x:c r="A460" s="3" t="str">
        <x:v>TX1080221</x:v>
      </x:c>
      <x:c r="B460" s="3" t="str">
        <x:v>27</x:v>
      </x:c>
      <x:c r="C460" s="11" t="d">
        <x:v>2019-01-01T00:00:00.000Z</x:v>
      </x:c>
      <x:c r="D460" s="11" t="d">
        <x:v>2019-03-31T00:00:00.000Z</x:v>
      </x:c>
      <x:c r="E460" s="3" t="str">
        <x:v>N</x:v>
      </x:c>
      <x:c r="F460" s="3" t="str">
        <x:v>MR</x:v>
      </x:c>
      <x:c r="G460" s="3" t="str">
        <x:v>0999</x:v>
      </x:c>
      <x:c r="H460" s="12" t="str"/>
      <x:c r="I460" s="3" t="str"/>
      <x:c r="J460" s="3" t="str">
        <x:v>4.0 mg/L</x:v>
      </x:c>
      <x:c r="K460" s="3" t="str">
        <x:v>Resolved</x:v>
      </x:c>
      <x:c r="L460" s="11" t="d">
        <x:v>2019-03-31T00:00:00.000Z</x:v>
      </x:c>
      <x:c r="M460" s="11" t="d">
        <x:v>2019-08-15T00:00:00.000Z</x:v>
      </x:c>
      <x:c r="N460" s="11" t="d">
        <x:v>2022-06-17T00:00:00.000Z</x:v>
      </x:c>
      <x:c r="O460" s="3" t="str"/>
      <x:c r="P460" s="3" t="str">
        <x:v>2026Q3</x:v>
      </x:c>
      <x:c r="Q460" s="3" t="str">
        <x:v>27</x:v>
      </x:c>
      <x:c r="R460" s="3" t="str">
        <x:v>210</x:v>
      </x:c>
      <x:c r="S460" s="3" t="str"/>
    </x:row>
    <x:row r="461" ht="22" customHeight="1">
      <x:c r="A461" s="3" t="str">
        <x:v>TX1080221</x:v>
      </x:c>
      <x:c r="B461" s="3" t="str">
        <x:v>41</x:v>
      </x:c>
      <x:c r="C461" s="11" t="d">
        <x:v>2019-01-01T00:00:00.000Z</x:v>
      </x:c>
      <x:c r="D461" s="11" t="d">
        <x:v>2019-12-31T00:00:00.000Z</x:v>
      </x:c>
      <x:c r="E461" s="3" t="str">
        <x:v>N</x:v>
      </x:c>
      <x:c r="F461" s="3" t="str">
        <x:v>MR</x:v>
      </x:c>
      <x:c r="G461" s="3" t="str">
        <x:v>1040</x:v>
      </x:c>
      <x:c r="H461" s="12" t="str"/>
      <x:c r="I461" s="3" t="str"/>
      <x:c r="J461" s="3" t="str">
        <x:v>10 mg/L</x:v>
      </x:c>
      <x:c r="K461" s="3" t="str">
        <x:v>Resolved</x:v>
      </x:c>
      <x:c r="L461" s="11" t="d">
        <x:v>2019-12-31T00:00:00.000Z</x:v>
      </x:c>
      <x:c r="M461" s="11" t="d">
        <x:v>2020-05-19T00:00:00.000Z</x:v>
      </x:c>
      <x:c r="N461" s="11" t="d">
        <x:v>2023-06-27T00:00:00.000Z</x:v>
      </x:c>
      <x:c r="O461" s="3" t="str"/>
      <x:c r="P461" s="3" t="str">
        <x:v>2026Q3</x:v>
      </x:c>
      <x:c r="Q461" s="3" t="str">
        <x:v>03</x:v>
      </x:c>
      <x:c r="R461" s="3" t="str">
        <x:v>331</x:v>
      </x:c>
      <x:c r="S461" s="3" t="str"/>
    </x:row>
    <x:row r="462" ht="22" customHeight="1">
      <x:c r="A462" s="3" t="str">
        <x:v>TX1080221</x:v>
      </x:c>
      <x:c r="B462" s="3" t="str">
        <x:v>22</x:v>
      </x:c>
      <x:c r="C462" s="11" t="d">
        <x:v>2019-02-01T00:00:00.000Z</x:v>
      </x:c>
      <x:c r="D462" s="11" t="d">
        <x:v>2019-02-28T00:00:00.000Z</x:v>
      </x:c>
      <x:c r="E462" s="3" t="str">
        <x:v>N</x:v>
      </x:c>
      <x:c r="F462" s="3" t="str">
        <x:v>MON</x:v>
      </x:c>
      <x:c r="G462" s="3" t="str">
        <x:v>8000</x:v>
      </x:c>
      <x:c r="H462" s="12" t="str"/>
      <x:c r="I462" s="3" t="str"/>
      <x:c r="J462" s="3" t="str"/>
      <x:c r="K462" s="3" t="str">
        <x:v>Resolved</x:v>
      </x:c>
      <x:c r="L462" s="11" t="d">
        <x:v>2019-02-28T00:00:00.000Z</x:v>
      </x:c>
      <x:c r="M462" s="11" t="d">
        <x:v>2019-06-21T00:00:00.000Z</x:v>
      </x:c>
      <x:c r="N462" s="11" t="d">
        <x:v>2022-06-17T00:00:00.000Z</x:v>
      </x:c>
      <x:c r="O462" s="3" t="str"/>
      <x:c r="P462" s="3" t="str">
        <x:v>2026Q3</x:v>
      </x:c>
      <x:c r="Q462" s="3" t="str">
        <x:v>3A</x:v>
      </x:c>
      <x:c r="R462" s="3" t="str">
        <x:v>111</x:v>
      </x:c>
      <x:c r="S462" s="3" t="str"/>
    </x:row>
    <x:row r="463" ht="22" customHeight="1">
      <x:c r="A463" s="3" t="str">
        <x:v>TX1080221</x:v>
      </x:c>
      <x:c r="B463" s="3" t="str">
        <x:v>24</x:v>
      </x:c>
      <x:c r="C463" s="11" t="d">
        <x:v>2019-03-01T00:00:00.000Z</x:v>
      </x:c>
      <x:c r="D463" s="11" t="d">
        <x:v>2019-03-31T00:00:00.000Z</x:v>
      </x:c>
      <x:c r="E463" s="3" t="str">
        <x:v>N</x:v>
      </x:c>
      <x:c r="F463" s="3" t="str">
        <x:v>MON</x:v>
      </x:c>
      <x:c r="G463" s="3" t="str">
        <x:v>8000</x:v>
      </x:c>
      <x:c r="H463" s="12" t="str"/>
      <x:c r="I463" s="3" t="str"/>
      <x:c r="J463" s="3" t="str"/>
      <x:c r="K463" s="3" t="str">
        <x:v>Resolved</x:v>
      </x:c>
      <x:c r="L463" s="11" t="d">
        <x:v>2019-03-31T00:00:00.000Z</x:v>
      </x:c>
      <x:c r="M463" s="11" t="d">
        <x:v>2019-06-21T00:00:00.000Z</x:v>
      </x:c>
      <x:c r="N463" s="11" t="d">
        <x:v>2022-06-17T00:00:00.000Z</x:v>
      </x:c>
      <x:c r="O463" s="3" t="str"/>
      <x:c r="P463" s="3" t="str">
        <x:v>2026Q3</x:v>
      </x:c>
      <x:c r="Q463" s="3" t="str">
        <x:v>3A</x:v>
      </x:c>
      <x:c r="R463" s="3" t="str">
        <x:v>111</x:v>
      </x:c>
      <x:c r="S463" s="3" t="str"/>
    </x:row>
    <x:row r="464" ht="22" customHeight="1">
      <x:c r="A464" s="3" t="str">
        <x:v>TX1080221</x:v>
      </x:c>
      <x:c r="B464" s="3" t="str">
        <x:v>28</x:v>
      </x:c>
      <x:c r="C464" s="11" t="d">
        <x:v>2019-04-01T00:00:00.000Z</x:v>
      </x:c>
      <x:c r="D464" s="11" t="d">
        <x:v>2019-04-30T00:00:00.000Z</x:v>
      </x:c>
      <x:c r="E464" s="3" t="str">
        <x:v>N</x:v>
      </x:c>
      <x:c r="F464" s="3" t="str">
        <x:v>MON</x:v>
      </x:c>
      <x:c r="G464" s="3" t="str">
        <x:v>8000</x:v>
      </x:c>
      <x:c r="H464" s="12" t="str"/>
      <x:c r="I464" s="3" t="str"/>
      <x:c r="J464" s="3" t="str"/>
      <x:c r="K464" s="3" t="str">
        <x:v>Resolved</x:v>
      </x:c>
      <x:c r="L464" s="11" t="d">
        <x:v>2019-04-30T00:00:00.000Z</x:v>
      </x:c>
      <x:c r="M464" s="11" t="d">
        <x:v>2019-08-15T00:00:00.000Z</x:v>
      </x:c>
      <x:c r="N464" s="11" t="d">
        <x:v>2022-09-22T00:00:00.000Z</x:v>
      </x:c>
      <x:c r="O464" s="3" t="str"/>
      <x:c r="P464" s="3" t="str">
        <x:v>2026Q3</x:v>
      </x:c>
      <x:c r="Q464" s="3" t="str">
        <x:v>3A</x:v>
      </x:c>
      <x:c r="R464" s="3" t="str">
        <x:v>111</x:v>
      </x:c>
      <x:c r="S464" s="3" t="str"/>
    </x:row>
    <x:row r="465" ht="22" customHeight="1">
      <x:c r="A465" s="3" t="str">
        <x:v>TX1080221</x:v>
      </x:c>
      <x:c r="B465" s="3" t="str">
        <x:v>29</x:v>
      </x:c>
      <x:c r="C465" s="11" t="d">
        <x:v>2019-04-01T00:00:00.000Z</x:v>
      </x:c>
      <x:c r="D465" s="11" t="d">
        <x:v>2019-06-30T00:00:00.000Z</x:v>
      </x:c>
      <x:c r="E465" s="3" t="str">
        <x:v>N</x:v>
      </x:c>
      <x:c r="F465" s="3" t="str">
        <x:v>MR</x:v>
      </x:c>
      <x:c r="G465" s="3" t="str">
        <x:v>0999</x:v>
      </x:c>
      <x:c r="H465" s="12" t="str"/>
      <x:c r="I465" s="3" t="str"/>
      <x:c r="J465" s="3" t="str">
        <x:v>4.0 mg/L</x:v>
      </x:c>
      <x:c r="K465" s="3" t="str">
        <x:v>Resolved</x:v>
      </x:c>
      <x:c r="L465" s="11" t="d">
        <x:v>2019-06-30T00:00:00.000Z</x:v>
      </x:c>
      <x:c r="M465" s="11" t="d">
        <x:v>2019-11-19T00:00:00.000Z</x:v>
      </x:c>
      <x:c r="N465" s="11" t="d">
        <x:v>2022-09-22T00:00:00.000Z</x:v>
      </x:c>
      <x:c r="O465" s="3" t="str"/>
      <x:c r="P465" s="3" t="str">
        <x:v>2026Q3</x:v>
      </x:c>
      <x:c r="Q465" s="3" t="str">
        <x:v>27</x:v>
      </x:c>
      <x:c r="R465" s="3" t="str">
        <x:v>210</x:v>
      </x:c>
      <x:c r="S465" s="3" t="str"/>
    </x:row>
    <x:row r="466" ht="22" customHeight="1">
      <x:c r="A466" s="3" t="str">
        <x:v>TX1080221</x:v>
      </x:c>
      <x:c r="B466" s="3" t="str">
        <x:v>23</x:v>
      </x:c>
      <x:c r="C466" s="11" t="d">
        <x:v>2019-04-06T00:00:00.000Z</x:v>
      </x:c>
      <x:c r="D466" s="11" t="d">
        <x:v>2019-06-17T00:00:00.000Z</x:v>
      </x:c>
      <x:c r="E466" s="3" t="str">
        <x:v>N</x:v>
      </x:c>
      <x:c r="F466" s="3" t="str">
        <x:v>Other</x:v>
      </x:c>
      <x:c r="G466" s="3" t="str">
        <x:v>7500</x:v>
      </x:c>
      <x:c r="H466" s="12" t="str"/>
      <x:c r="I466" s="3" t="str"/>
      <x:c r="J466" s="3" t="str">
        <x:v> </x:v>
      </x:c>
      <x:c r="K466" s="3" t="str">
        <x:v>Resolved</x:v>
      </x:c>
      <x:c r="L466" s="11" t="d">
        <x:v>2019-06-17T00:00:00.000Z</x:v>
      </x:c>
      <x:c r="M466" s="11" t="d">
        <x:v>2019-06-21T00:00:00.000Z</x:v>
      </x:c>
      <x:c r="N466" s="11" t="d">
        <x:v>2022-06-17T00:00:00.000Z</x:v>
      </x:c>
      <x:c r="O466" s="3" t="str"/>
      <x:c r="P466" s="3" t="str">
        <x:v>2026Q3</x:v>
      </x:c>
      <x:c r="Q466" s="3" t="str">
        <x:v>75</x:v>
      </x:c>
      <x:c r="R466" s="3" t="str">
        <x:v>410</x:v>
      </x:c>
      <x:c r="S466" s="3" t="str"/>
    </x:row>
    <x:row r="467" ht="22" customHeight="1">
      <x:c r="A467" s="3" t="str">
        <x:v>TX1080221</x:v>
      </x:c>
      <x:c r="B467" s="3" t="str">
        <x:v>30</x:v>
      </x:c>
      <x:c r="C467" s="11" t="d">
        <x:v>2019-07-01T00:00:00.000Z</x:v>
      </x:c>
      <x:c r="D467" s="11" t="d">
        <x:v>2023-10-19T00:00:00.000Z</x:v>
      </x:c>
      <x:c r="E467" s="3" t="str">
        <x:v>N</x:v>
      </x:c>
      <x:c r="F467" s="3" t="str">
        <x:v>Other</x:v>
      </x:c>
      <x:c r="G467" s="3" t="str">
        <x:v>7000</x:v>
      </x:c>
      <x:c r="H467" s="12" t="str"/>
      <x:c r="I467" s="3" t="str"/>
      <x:c r="J467" s="3" t="str">
        <x:v> </x:v>
      </x:c>
      <x:c r="K467" s="3" t="str">
        <x:v>Resolved</x:v>
      </x:c>
      <x:c r="L467" s="11" t="d">
        <x:v>2023-10-19T00:00:00.000Z</x:v>
      </x:c>
      <x:c r="M467" s="11" t="d">
        <x:v>2019-11-19T00:00:00.000Z</x:v>
      </x:c>
      <x:c r="N467" s="11" t="d">
        <x:v>2026-09-28T00:00:00.000Z</x:v>
      </x:c>
      <x:c r="O467" s="3" t="str"/>
      <x:c r="P467" s="3" t="str">
        <x:v>2026Q3</x:v>
      </x:c>
      <x:c r="Q467" s="3" t="str">
        <x:v>71</x:v>
      </x:c>
      <x:c r="R467" s="3" t="str">
        <x:v>420</x:v>
      </x:c>
      <x:c r="S467" s="3" t="str"/>
    </x:row>
    <x:row r="468" ht="22" customHeight="1">
      <x:c r="A468" s="3" t="str">
        <x:v>TX1080221</x:v>
      </x:c>
      <x:c r="B468" s="3" t="str">
        <x:v>34</x:v>
      </x:c>
      <x:c r="C468" s="11" t="d">
        <x:v>2019-07-01T00:00:00.000Z</x:v>
      </x:c>
      <x:c r="D468" s="11" t="d">
        <x:v>2019-09-30T00:00:00.000Z</x:v>
      </x:c>
      <x:c r="E468" s="3" t="str">
        <x:v>N</x:v>
      </x:c>
      <x:c r="F468" s="3" t="str">
        <x:v>MR</x:v>
      </x:c>
      <x:c r="G468" s="3" t="str">
        <x:v>0999</x:v>
      </x:c>
      <x:c r="H468" s="12" t="str"/>
      <x:c r="I468" s="3" t="str"/>
      <x:c r="J468" s="3" t="str">
        <x:v>4.0 mg/L</x:v>
      </x:c>
      <x:c r="K468" s="3" t="str">
        <x:v>Resolved</x:v>
      </x:c>
      <x:c r="L468" s="11" t="d">
        <x:v>2019-09-30T00:00:00.000Z</x:v>
      </x:c>
      <x:c r="M468" s="11" t="d">
        <x:v>2020-02-27T00:00:00.000Z</x:v>
      </x:c>
      <x:c r="N468" s="11" t="d">
        <x:v>2023-03-29T00:00:00.000Z</x:v>
      </x:c>
      <x:c r="O468" s="3" t="str"/>
      <x:c r="P468" s="3" t="str">
        <x:v>2026Q3</x:v>
      </x:c>
      <x:c r="Q468" s="3" t="str">
        <x:v>27</x:v>
      </x:c>
      <x:c r="R468" s="3" t="str">
        <x:v>210</x:v>
      </x:c>
      <x:c r="S468" s="3" t="str"/>
    </x:row>
    <x:row r="469" ht="22" customHeight="1">
      <x:c r="A469" s="3" t="str">
        <x:v>TX1080221</x:v>
      </x:c>
      <x:c r="B469" s="3" t="str">
        <x:v>31</x:v>
      </x:c>
      <x:c r="C469" s="11" t="d">
        <x:v>2019-09-01T00:00:00.000Z</x:v>
      </x:c>
      <x:c r="D469" s="11" t="d">
        <x:v>2019-09-30T00:00:00.000Z</x:v>
      </x:c>
      <x:c r="E469" s="3" t="str">
        <x:v>N</x:v>
      </x:c>
      <x:c r="F469" s="3" t="str">
        <x:v>MON</x:v>
      </x:c>
      <x:c r="G469" s="3" t="str">
        <x:v>8000</x:v>
      </x:c>
      <x:c r="H469" s="12" t="str"/>
      <x:c r="I469" s="3" t="str"/>
      <x:c r="J469" s="3" t="str"/>
      <x:c r="K469" s="3" t="str">
        <x:v>Resolved</x:v>
      </x:c>
      <x:c r="L469" s="11" t="d">
        <x:v>2019-09-30T00:00:00.000Z</x:v>
      </x:c>
      <x:c r="M469" s="11" t="d">
        <x:v>2019-11-19T00:00:00.000Z</x:v>
      </x:c>
      <x:c r="N469" s="11" t="d">
        <x:v>2023-01-18T00:00:00.000Z</x:v>
      </x:c>
      <x:c r="O469" s="3" t="str"/>
      <x:c r="P469" s="3" t="str">
        <x:v>2026Q3</x:v>
      </x:c>
      <x:c r="Q469" s="3" t="str">
        <x:v>3A</x:v>
      </x:c>
      <x:c r="R469" s="3" t="str">
        <x:v>111</x:v>
      </x:c>
      <x:c r="S469" s="3" t="str"/>
    </x:row>
    <x:row r="470" ht="22" customHeight="1">
      <x:c r="A470" s="3" t="str">
        <x:v>TX1080221</x:v>
      </x:c>
      <x:c r="B470" s="3" t="str">
        <x:v>32</x:v>
      </x:c>
      <x:c r="C470" s="11" t="d">
        <x:v>2019-10-01T00:00:00.000Z</x:v>
      </x:c>
      <x:c r="D470" s="11" t="d">
        <x:v>2019-10-31T00:00:00.000Z</x:v>
      </x:c>
      <x:c r="E470" s="3" t="str">
        <x:v>N</x:v>
      </x:c>
      <x:c r="F470" s="3" t="str">
        <x:v>MON</x:v>
      </x:c>
      <x:c r="G470" s="3" t="str">
        <x:v>8000</x:v>
      </x:c>
      <x:c r="H470" s="12" t="str"/>
      <x:c r="I470" s="3" t="str"/>
      <x:c r="J470" s="3" t="str"/>
      <x:c r="K470" s="3" t="str">
        <x:v>Resolved</x:v>
      </x:c>
      <x:c r="L470" s="11" t="d">
        <x:v>2019-10-31T00:00:00.000Z</x:v>
      </x:c>
      <x:c r="M470" s="11" t="d">
        <x:v>2020-02-27T00:00:00.000Z</x:v>
      </x:c>
      <x:c r="N470" s="11" t="d">
        <x:v>2023-01-18T00:00:00.000Z</x:v>
      </x:c>
      <x:c r="O470" s="3" t="str"/>
      <x:c r="P470" s="3" t="str">
        <x:v>2026Q3</x:v>
      </x:c>
      <x:c r="Q470" s="3" t="str">
        <x:v>3A</x:v>
      </x:c>
      <x:c r="R470" s="3" t="str">
        <x:v>111</x:v>
      </x:c>
      <x:c r="S470" s="3" t="str"/>
    </x:row>
    <x:row r="471" ht="22" customHeight="1">
      <x:c r="A471" s="3" t="str">
        <x:v>TX1080221</x:v>
      </x:c>
      <x:c r="B471" s="3" t="str">
        <x:v>39</x:v>
      </x:c>
      <x:c r="C471" s="11" t="d">
        <x:v>2019-10-01T00:00:00.000Z</x:v>
      </x:c>
      <x:c r="D471" s="11" t="d">
        <x:v>2019-12-31T00:00:00.000Z</x:v>
      </x:c>
      <x:c r="E471" s="3" t="str">
        <x:v>N</x:v>
      </x:c>
      <x:c r="F471" s="3" t="str">
        <x:v>MR</x:v>
      </x:c>
      <x:c r="G471" s="3" t="str">
        <x:v>0999</x:v>
      </x:c>
      <x:c r="H471" s="12" t="str"/>
      <x:c r="I471" s="3" t="str"/>
      <x:c r="J471" s="3" t="str">
        <x:v>4.0 mg/L</x:v>
      </x:c>
      <x:c r="K471" s="3" t="str">
        <x:v>Resolved</x:v>
      </x:c>
      <x:c r="L471" s="11" t="d">
        <x:v>2019-12-31T00:00:00.000Z</x:v>
      </x:c>
      <x:c r="M471" s="11" t="d">
        <x:v>2020-03-25T00:00:00.000Z</x:v>
      </x:c>
      <x:c r="N471" s="11" t="d">
        <x:v>2023-03-29T00:00:00.000Z</x:v>
      </x:c>
      <x:c r="O471" s="3" t="str"/>
      <x:c r="P471" s="3" t="str">
        <x:v>2026Q3</x:v>
      </x:c>
      <x:c r="Q471" s="3" t="str">
        <x:v>27</x:v>
      </x:c>
      <x:c r="R471" s="3" t="str">
        <x:v>210</x:v>
      </x:c>
      <x:c r="S471" s="3" t="str"/>
    </x:row>
    <x:row r="472" ht="22" customHeight="1">
      <x:c r="A472" s="3" t="str">
        <x:v>TX1080221</x:v>
      </x:c>
      <x:c r="B472" s="3" t="str">
        <x:v>36</x:v>
      </x:c>
      <x:c r="C472" s="11" t="d">
        <x:v>2019-11-01T00:00:00.000Z</x:v>
      </x:c>
      <x:c r="D472" s="11" t="d">
        <x:v>2019-11-30T00:00:00.000Z</x:v>
      </x:c>
      <x:c r="E472" s="3" t="str">
        <x:v>N</x:v>
      </x:c>
      <x:c r="F472" s="3" t="str">
        <x:v>MON</x:v>
      </x:c>
      <x:c r="G472" s="3" t="str">
        <x:v>8000</x:v>
      </x:c>
      <x:c r="H472" s="12" t="str"/>
      <x:c r="I472" s="3" t="str"/>
      <x:c r="J472" s="3" t="str"/>
      <x:c r="K472" s="3" t="str">
        <x:v>Resolved</x:v>
      </x:c>
      <x:c r="L472" s="11" t="d">
        <x:v>2019-11-30T00:00:00.000Z</x:v>
      </x:c>
      <x:c r="M472" s="11" t="d">
        <x:v>2020-02-27T00:00:00.000Z</x:v>
      </x:c>
      <x:c r="N472" s="11" t="d">
        <x:v>2023-03-29T00:00:00.000Z</x:v>
      </x:c>
      <x:c r="O472" s="3" t="str"/>
      <x:c r="P472" s="3" t="str">
        <x:v>2026Q3</x:v>
      </x:c>
      <x:c r="Q472" s="3" t="str">
        <x:v>3A</x:v>
      </x:c>
      <x:c r="R472" s="3" t="str">
        <x:v>111</x:v>
      </x:c>
      <x:c r="S472" s="3" t="str"/>
    </x:row>
    <x:row r="473" ht="22" customHeight="1">
      <x:c r="A473" s="3" t="str">
        <x:v>TX1080221</x:v>
      </x:c>
      <x:c r="B473" s="3" t="str">
        <x:v>33</x:v>
      </x:c>
      <x:c r="C473" s="11" t="d">
        <x:v>2019-12-01T00:00:00.000Z</x:v>
      </x:c>
      <x:c r="D473" s="11" t="d">
        <x:v>2023-10-26T00:00:00.000Z</x:v>
      </x:c>
      <x:c r="E473" s="3" t="str">
        <x:v>N</x:v>
      </x:c>
      <x:c r="F473" s="3" t="str">
        <x:v>Other</x:v>
      </x:c>
      <x:c r="G473" s="3" t="str">
        <x:v>7500</x:v>
      </x:c>
      <x:c r="H473" s="12" t="str"/>
      <x:c r="I473" s="3" t="str"/>
      <x:c r="J473" s="3" t="str">
        <x:v> </x:v>
      </x:c>
      <x:c r="K473" s="3" t="str">
        <x:v>Resolved</x:v>
      </x:c>
      <x:c r="L473" s="11" t="d">
        <x:v>2023-10-26T00:00:00.000Z</x:v>
      </x:c>
      <x:c r="M473" s="11" t="d">
        <x:v>2020-02-27T00:00:00.000Z</x:v>
      </x:c>
      <x:c r="N473" s="11" t="d">
        <x:v>2026-09-28T00:00:00.000Z</x:v>
      </x:c>
      <x:c r="O473" s="3" t="str"/>
      <x:c r="P473" s="3" t="str">
        <x:v>2026Q3</x:v>
      </x:c>
      <x:c r="Q473" s="3" t="str">
        <x:v>75</x:v>
      </x:c>
      <x:c r="R473" s="3" t="str">
        <x:v>410</x:v>
      </x:c>
      <x:c r="S473" s="3" t="str"/>
    </x:row>
    <x:row r="474" ht="22" customHeight="1">
      <x:c r="A474" s="3" t="str">
        <x:v>TX1080221</x:v>
      </x:c>
      <x:c r="B474" s="3" t="str">
        <x:v>37</x:v>
      </x:c>
      <x:c r="C474" s="11" t="d">
        <x:v>2019-12-01T00:00:00.000Z</x:v>
      </x:c>
      <x:c r="D474" s="11" t="d">
        <x:v>2019-12-31T00:00:00.000Z</x:v>
      </x:c>
      <x:c r="E474" s="3" t="str">
        <x:v>N</x:v>
      </x:c>
      <x:c r="F474" s="3" t="str">
        <x:v>MON</x:v>
      </x:c>
      <x:c r="G474" s="3" t="str">
        <x:v>8000</x:v>
      </x:c>
      <x:c r="H474" s="12" t="str"/>
      <x:c r="I474" s="3" t="str"/>
      <x:c r="J474" s="3" t="str"/>
      <x:c r="K474" s="3" t="str">
        <x:v>Resolved</x:v>
      </x:c>
      <x:c r="L474" s="11" t="d">
        <x:v>2019-12-31T00:00:00.000Z</x:v>
      </x:c>
      <x:c r="M474" s="11" t="d">
        <x:v>2020-02-27T00:00:00.000Z</x:v>
      </x:c>
      <x:c r="N474" s="11" t="d">
        <x:v>2023-03-29T00:00:00.000Z</x:v>
      </x:c>
      <x:c r="O474" s="3" t="str"/>
      <x:c r="P474" s="3" t="str">
        <x:v>2026Q3</x:v>
      </x:c>
      <x:c r="Q474" s="3" t="str">
        <x:v>3A</x:v>
      </x:c>
      <x:c r="R474" s="3" t="str">
        <x:v>111</x:v>
      </x:c>
      <x:c r="S474" s="3" t="str"/>
    </x:row>
    <x:row r="475" ht="22" customHeight="1">
      <x:c r="A475" s="3" t="str">
        <x:v>TX1080221</x:v>
      </x:c>
      <x:c r="B475" s="3" t="str">
        <x:v>35</x:v>
      </x:c>
      <x:c r="C475" s="11" t="d">
        <x:v>2020-01-01T00:00:00.000Z</x:v>
      </x:c>
      <x:c r="D475" s="11" t="d">
        <x:v>2023-10-26T00:00:00.000Z</x:v>
      </x:c>
      <x:c r="E475" s="3" t="str">
        <x:v>N</x:v>
      </x:c>
      <x:c r="F475" s="3" t="str">
        <x:v>Other</x:v>
      </x:c>
      <x:c r="G475" s="3" t="str">
        <x:v>7500</x:v>
      </x:c>
      <x:c r="H475" s="12" t="str"/>
      <x:c r="I475" s="3" t="str"/>
      <x:c r="J475" s="3" t="str">
        <x:v> </x:v>
      </x:c>
      <x:c r="K475" s="3" t="str">
        <x:v>Resolved</x:v>
      </x:c>
      <x:c r="L475" s="11" t="d">
        <x:v>2023-10-26T00:00:00.000Z</x:v>
      </x:c>
      <x:c r="M475" s="11" t="d">
        <x:v>2020-05-19T00:00:00.000Z</x:v>
      </x:c>
      <x:c r="N475" s="11" t="d">
        <x:v>2026-09-28T00:00:00.000Z</x:v>
      </x:c>
      <x:c r="O475" s="3" t="str"/>
      <x:c r="P475" s="3" t="str">
        <x:v>2026Q3</x:v>
      </x:c>
      <x:c r="Q475" s="3" t="str">
        <x:v>75</x:v>
      </x:c>
      <x:c r="R475" s="3" t="str">
        <x:v>410</x:v>
      </x:c>
      <x:c r="S475" s="3" t="str"/>
    </x:row>
    <x:row r="476" ht="22" customHeight="1">
      <x:c r="A476" s="3" t="str">
        <x:v>TX1080221</x:v>
      </x:c>
      <x:c r="B476" s="3" t="str">
        <x:v>44</x:v>
      </x:c>
      <x:c r="C476" s="11" t="d">
        <x:v>2020-01-01T00:00:00.000Z</x:v>
      </x:c>
      <x:c r="D476" s="11" t="d">
        <x:v>2020-03-31T00:00:00.000Z</x:v>
      </x:c>
      <x:c r="E476" s="3" t="str">
        <x:v>N</x:v>
      </x:c>
      <x:c r="F476" s="3" t="str">
        <x:v>MR</x:v>
      </x:c>
      <x:c r="G476" s="3" t="str">
        <x:v>0999</x:v>
      </x:c>
      <x:c r="H476" s="12" t="str"/>
      <x:c r="I476" s="3" t="str"/>
      <x:c r="J476" s="3" t="str">
        <x:v>4.0 mg/L</x:v>
      </x:c>
      <x:c r="K476" s="3" t="str">
        <x:v>Resolved</x:v>
      </x:c>
      <x:c r="L476" s="11" t="d">
        <x:v>2020-03-31T00:00:00.000Z</x:v>
      </x:c>
      <x:c r="M476" s="11" t="d">
        <x:v>2020-08-19T00:00:00.000Z</x:v>
      </x:c>
      <x:c r="N476" s="11" t="d">
        <x:v>2023-08-14T00:00:00.000Z</x:v>
      </x:c>
      <x:c r="O476" s="3" t="str"/>
      <x:c r="P476" s="3" t="str">
        <x:v>2026Q3</x:v>
      </x:c>
      <x:c r="Q476" s="3" t="str">
        <x:v>27</x:v>
      </x:c>
      <x:c r="R476" s="3" t="str">
        <x:v>210</x:v>
      </x:c>
      <x:c r="S476" s="3" t="str"/>
    </x:row>
    <x:row r="477" ht="22" customHeight="1">
      <x:c r="A477" s="3" t="str">
        <x:v>TX1080221</x:v>
      </x:c>
      <x:c r="B477" s="3" t="str">
        <x:v>38</x:v>
      </x:c>
      <x:c r="C477" s="11" t="d">
        <x:v>2020-02-01T00:00:00.000Z</x:v>
      </x:c>
      <x:c r="D477" s="11" t="d">
        <x:v>2023-10-26T00:00:00.000Z</x:v>
      </x:c>
      <x:c r="E477" s="3" t="str">
        <x:v>N</x:v>
      </x:c>
      <x:c r="F477" s="3" t="str">
        <x:v>Other</x:v>
      </x:c>
      <x:c r="G477" s="3" t="str">
        <x:v>7500</x:v>
      </x:c>
      <x:c r="H477" s="12" t="str"/>
      <x:c r="I477" s="3" t="str"/>
      <x:c r="J477" s="3" t="str">
        <x:v> </x:v>
      </x:c>
      <x:c r="K477" s="3" t="str">
        <x:v>Resolved</x:v>
      </x:c>
      <x:c r="L477" s="11" t="d">
        <x:v>2023-10-26T00:00:00.000Z</x:v>
      </x:c>
      <x:c r="M477" s="11" t="d">
        <x:v>2020-05-19T00:00:00.000Z</x:v>
      </x:c>
      <x:c r="N477" s="11" t="d">
        <x:v>2026-09-28T00:00:00.000Z</x:v>
      </x:c>
      <x:c r="O477" s="3" t="str"/>
      <x:c r="P477" s="3" t="str">
        <x:v>2026Q3</x:v>
      </x:c>
      <x:c r="Q477" s="3" t="str">
        <x:v>75</x:v>
      </x:c>
      <x:c r="R477" s="3" t="str">
        <x:v>410</x:v>
      </x:c>
      <x:c r="S477" s="3" t="str"/>
    </x:row>
    <x:row r="478" ht="22" customHeight="1">
      <x:c r="A478" s="3" t="str">
        <x:v>TX1080221</x:v>
      </x:c>
      <x:c r="B478" s="3" t="str">
        <x:v>40</x:v>
      </x:c>
      <x:c r="C478" s="11" t="d">
        <x:v>2020-02-29T00:00:00.000Z</x:v>
      </x:c>
      <x:c r="D478" s="11" t="d">
        <x:v>2023-10-26T00:00:00.000Z</x:v>
      </x:c>
      <x:c r="E478" s="3" t="str">
        <x:v>N</x:v>
      </x:c>
      <x:c r="F478" s="3" t="str">
        <x:v>Other</x:v>
      </x:c>
      <x:c r="G478" s="3" t="str">
        <x:v>7500</x:v>
      </x:c>
      <x:c r="H478" s="12" t="str"/>
      <x:c r="I478" s="3" t="str"/>
      <x:c r="J478" s="3" t="str">
        <x:v> </x:v>
      </x:c>
      <x:c r="K478" s="3" t="str">
        <x:v>Resolved</x:v>
      </x:c>
      <x:c r="L478" s="11" t="d">
        <x:v>2023-10-26T00:00:00.000Z</x:v>
      </x:c>
      <x:c r="M478" s="11" t="d">
        <x:v>2020-05-19T00:00:00.000Z</x:v>
      </x:c>
      <x:c r="N478" s="11" t="d">
        <x:v>2026-09-28T00:00:00.000Z</x:v>
      </x:c>
      <x:c r="O478" s="3" t="str"/>
      <x:c r="P478" s="3" t="str">
        <x:v>2026Q3</x:v>
      </x:c>
      <x:c r="Q478" s="3" t="str">
        <x:v>75</x:v>
      </x:c>
      <x:c r="R478" s="3" t="str">
        <x:v>410</x:v>
      </x:c>
      <x:c r="S478" s="3" t="str"/>
    </x:row>
    <x:row r="479" ht="22" customHeight="1">
      <x:c r="A479" s="3" t="str">
        <x:v>TX1080221</x:v>
      </x:c>
      <x:c r="B479" s="3" t="str">
        <x:v>42</x:v>
      </x:c>
      <x:c r="C479" s="11" t="d">
        <x:v>2020-04-01T00:00:00.000Z</x:v>
      </x:c>
      <x:c r="D479" s="11" t="d">
        <x:v>2023-10-26T00:00:00.000Z</x:v>
      </x:c>
      <x:c r="E479" s="3" t="str">
        <x:v>N</x:v>
      </x:c>
      <x:c r="F479" s="3" t="str">
        <x:v>Other</x:v>
      </x:c>
      <x:c r="G479" s="3" t="str">
        <x:v>7500</x:v>
      </x:c>
      <x:c r="H479" s="12" t="str"/>
      <x:c r="I479" s="3" t="str"/>
      <x:c r="J479" s="3" t="str">
        <x:v> </x:v>
      </x:c>
      <x:c r="K479" s="3" t="str">
        <x:v>Resolved</x:v>
      </x:c>
      <x:c r="L479" s="11" t="d">
        <x:v>2023-10-26T00:00:00.000Z</x:v>
      </x:c>
      <x:c r="M479" s="11" t="d">
        <x:v>2020-08-19T00:00:00.000Z</x:v>
      </x:c>
      <x:c r="N479" s="11" t="d">
        <x:v>2026-09-28T00:00:00.000Z</x:v>
      </x:c>
      <x:c r="O479" s="3" t="str"/>
      <x:c r="P479" s="3" t="str">
        <x:v>2026Q3</x:v>
      </x:c>
      <x:c r="Q479" s="3" t="str">
        <x:v>75</x:v>
      </x:c>
      <x:c r="R479" s="3" t="str">
        <x:v>410</x:v>
      </x:c>
      <x:c r="S479" s="3" t="str"/>
    </x:row>
    <x:row r="480" ht="22" customHeight="1">
      <x:c r="A480" s="3" t="str">
        <x:v>TX1080221</x:v>
      </x:c>
      <x:c r="B480" s="3" t="str">
        <x:v>46</x:v>
      </x:c>
      <x:c r="C480" s="11" t="d">
        <x:v>2020-04-01T00:00:00.000Z</x:v>
      </x:c>
      <x:c r="D480" s="11" t="d">
        <x:v>2020-06-30T00:00:00.000Z</x:v>
      </x:c>
      <x:c r="E480" s="3" t="str">
        <x:v>N</x:v>
      </x:c>
      <x:c r="F480" s="3" t="str">
        <x:v>MR</x:v>
      </x:c>
      <x:c r="G480" s="3" t="str">
        <x:v>0999</x:v>
      </x:c>
      <x:c r="H480" s="12" t="str"/>
      <x:c r="I480" s="3" t="str"/>
      <x:c r="J480" s="3" t="str">
        <x:v>4.0 mg/L</x:v>
      </x:c>
      <x:c r="K480" s="3" t="str">
        <x:v>Resolved</x:v>
      </x:c>
      <x:c r="L480" s="11" t="d">
        <x:v>2020-06-30T00:00:00.000Z</x:v>
      </x:c>
      <x:c r="M480" s="11" t="d">
        <x:v>2020-11-18T00:00:00.000Z</x:v>
      </x:c>
      <x:c r="N480" s="11" t="d">
        <x:v>2023-08-14T00:00:00.000Z</x:v>
      </x:c>
      <x:c r="O480" s="3" t="str"/>
      <x:c r="P480" s="3" t="str">
        <x:v>2026Q3</x:v>
      </x:c>
      <x:c r="Q480" s="3" t="str">
        <x:v>27</x:v>
      </x:c>
      <x:c r="R480" s="3" t="str">
        <x:v>210</x:v>
      </x:c>
      <x:c r="S480" s="3" t="str"/>
    </x:row>
    <x:row r="481" ht="22" customHeight="1">
      <x:c r="A481" s="3" t="str">
        <x:v>TX1080221</x:v>
      </x:c>
      <x:c r="B481" s="3" t="str">
        <x:v>43</x:v>
      </x:c>
      <x:c r="C481" s="11" t="d">
        <x:v>2020-05-01T00:00:00.000Z</x:v>
      </x:c>
      <x:c r="D481" s="11" t="d">
        <x:v>2023-10-26T00:00:00.000Z</x:v>
      </x:c>
      <x:c r="E481" s="3" t="str">
        <x:v>N</x:v>
      </x:c>
      <x:c r="F481" s="3" t="str">
        <x:v>Other</x:v>
      </x:c>
      <x:c r="G481" s="3" t="str">
        <x:v>7500</x:v>
      </x:c>
      <x:c r="H481" s="12" t="str"/>
      <x:c r="I481" s="3" t="str"/>
      <x:c r="J481" s="3" t="str">
        <x:v> </x:v>
      </x:c>
      <x:c r="K481" s="3" t="str">
        <x:v>Resolved</x:v>
      </x:c>
      <x:c r="L481" s="11" t="d">
        <x:v>2023-10-26T00:00:00.000Z</x:v>
      </x:c>
      <x:c r="M481" s="11" t="d">
        <x:v>2020-08-19T00:00:00.000Z</x:v>
      </x:c>
      <x:c r="N481" s="11" t="d">
        <x:v>2026-09-28T00:00:00.000Z</x:v>
      </x:c>
      <x:c r="O481" s="3" t="str"/>
      <x:c r="P481" s="3" t="str">
        <x:v>2026Q3</x:v>
      </x:c>
      <x:c r="Q481" s="3" t="str">
        <x:v>75</x:v>
      </x:c>
      <x:c r="R481" s="3" t="str">
        <x:v>410</x:v>
      </x:c>
      <x:c r="S481" s="3" t="str"/>
    </x:row>
    <x:row r="482" ht="22" customHeight="1">
      <x:c r="A482" s="3" t="str">
        <x:v>TX1080221</x:v>
      </x:c>
      <x:c r="B482" s="3" t="str">
        <x:v>45</x:v>
      </x:c>
      <x:c r="C482" s="11" t="d">
        <x:v>2020-06-25T00:00:00.000Z</x:v>
      </x:c>
      <x:c r="D482" s="11" t="d">
        <x:v>2022-07-07T00:00:00.000Z</x:v>
      </x:c>
      <x:c r="E482" s="3" t="str">
        <x:v>N</x:v>
      </x:c>
      <x:c r="F482" s="3" t="str">
        <x:v>Other</x:v>
      </x:c>
      <x:c r="G482" s="3" t="str">
        <x:v>7500</x:v>
      </x:c>
      <x:c r="H482" s="12" t="str"/>
      <x:c r="I482" s="3" t="str"/>
      <x:c r="J482" s="3" t="str">
        <x:v> </x:v>
      </x:c>
      <x:c r="K482" s="3" t="str">
        <x:v>Resolved</x:v>
      </x:c>
      <x:c r="L482" s="11" t="d">
        <x:v>2022-07-07T00:00:00.000Z</x:v>
      </x:c>
      <x:c r="M482" s="11" t="d">
        <x:v>2020-08-19T00:00:00.000Z</x:v>
      </x:c>
      <x:c r="N482" s="11" t="d">
        <x:v>2025-10-01T00:00:00.000Z</x:v>
      </x:c>
      <x:c r="O482" s="3" t="str"/>
      <x:c r="P482" s="3" t="str">
        <x:v>2026Q3</x:v>
      </x:c>
      <x:c r="Q482" s="3" t="str">
        <x:v>75</x:v>
      </x:c>
      <x:c r="R482" s="3" t="str">
        <x:v>410</x:v>
      </x:c>
      <x:c r="S482" s="3" t="str"/>
    </x:row>
    <x:row r="483" ht="22" customHeight="1">
      <x:c r="A483" s="3" t="str">
        <x:v>TX1080221</x:v>
      </x:c>
      <x:c r="B483" s="3" t="str">
        <x:v>48</x:v>
      </x:c>
      <x:c r="C483" s="11" t="d">
        <x:v>2020-07-01T00:00:00.000Z</x:v>
      </x:c>
      <x:c r="D483" s="11" t="d">
        <x:v>2023-10-19T00:00:00.000Z</x:v>
      </x:c>
      <x:c r="E483" s="3" t="str">
        <x:v>N</x:v>
      </x:c>
      <x:c r="F483" s="3" t="str">
        <x:v>Other</x:v>
      </x:c>
      <x:c r="G483" s="3" t="str">
        <x:v>7000</x:v>
      </x:c>
      <x:c r="H483" s="12" t="str"/>
      <x:c r="I483" s="3" t="str"/>
      <x:c r="J483" s="3" t="str">
        <x:v> </x:v>
      </x:c>
      <x:c r="K483" s="3" t="str">
        <x:v>Resolved</x:v>
      </x:c>
      <x:c r="L483" s="11" t="d">
        <x:v>2023-10-19T00:00:00.000Z</x:v>
      </x:c>
      <x:c r="M483" s="11" t="d">
        <x:v>2020-11-18T00:00:00.000Z</x:v>
      </x:c>
      <x:c r="N483" s="11" t="d">
        <x:v>2026-09-28T00:00:00.000Z</x:v>
      </x:c>
      <x:c r="O483" s="3" t="str"/>
      <x:c r="P483" s="3" t="str">
        <x:v>2026Q3</x:v>
      </x:c>
      <x:c r="Q483" s="3" t="str">
        <x:v>71</x:v>
      </x:c>
      <x:c r="R483" s="3" t="str">
        <x:v>420</x:v>
      </x:c>
      <x:c r="S483" s="3" t="str"/>
    </x:row>
    <x:row r="484" ht="22" customHeight="1">
      <x:c r="A484" s="3" t="str">
        <x:v>TX1080221</x:v>
      </x:c>
      <x:c r="B484" s="3" t="str">
        <x:v>54</x:v>
      </x:c>
      <x:c r="C484" s="11" t="d">
        <x:v>2020-07-01T00:00:00.000Z</x:v>
      </x:c>
      <x:c r="D484" s="11" t="d">
        <x:v>2020-09-30T00:00:00.000Z</x:v>
      </x:c>
      <x:c r="E484" s="3" t="str">
        <x:v>N</x:v>
      </x:c>
      <x:c r="F484" s="3" t="str">
        <x:v>MR</x:v>
      </x:c>
      <x:c r="G484" s="3" t="str">
        <x:v>0999</x:v>
      </x:c>
      <x:c r="H484" s="12" t="str"/>
      <x:c r="I484" s="3" t="str"/>
      <x:c r="J484" s="3" t="str">
        <x:v>4.0 mg/L</x:v>
      </x:c>
      <x:c r="K484" s="3" t="str">
        <x:v>Resolved</x:v>
      </x:c>
      <x:c r="L484" s="11" t="d">
        <x:v>2020-09-30T00:00:00.000Z</x:v>
      </x:c>
      <x:c r="M484" s="11" t="d">
        <x:v>2021-02-22T00:00:00.000Z</x:v>
      </x:c>
      <x:c r="N484" s="11" t="d">
        <x:v>2023-12-21T00:00:00.000Z</x:v>
      </x:c>
      <x:c r="O484" s="3" t="str"/>
      <x:c r="P484" s="3" t="str">
        <x:v>2026Q3</x:v>
      </x:c>
      <x:c r="Q484" s="3" t="str">
        <x:v>27</x:v>
      </x:c>
      <x:c r="R484" s="3" t="str">
        <x:v>210</x:v>
      </x:c>
      <x:c r="S484" s="3" t="str"/>
    </x:row>
    <x:row r="485" ht="22" customHeight="1">
      <x:c r="A485" s="3" t="str">
        <x:v>TX1080221</x:v>
      </x:c>
      <x:c r="B485" s="3" t="str">
        <x:v>49</x:v>
      </x:c>
      <x:c r="C485" s="11" t="d">
        <x:v>2020-10-01T00:00:00.000Z</x:v>
      </x:c>
      <x:c r="D485" s="11" t="d">
        <x:v>2022-07-27T00:00:00.000Z</x:v>
      </x:c>
      <x:c r="E485" s="3" t="str">
        <x:v>N</x:v>
      </x:c>
      <x:c r="F485" s="3" t="str">
        <x:v>MR</x:v>
      </x:c>
      <x:c r="G485" s="3" t="str">
        <x:v>5000</x:v>
      </x:c>
      <x:c r="H485" s="12" t="str"/>
      <x:c r="I485" s="3" t="str"/>
      <x:c r="J485" s="3" t="str">
        <x:v>TT </x:v>
      </x:c>
      <x:c r="K485" s="3" t="str">
        <x:v>Resolved</x:v>
      </x:c>
      <x:c r="L485" s="11" t="d">
        <x:v>2022-07-27T00:00:00.000Z</x:v>
      </x:c>
      <x:c r="M485" s="11" t="d">
        <x:v>2021-02-22T00:00:00.000Z</x:v>
      </x:c>
      <x:c r="N485" s="11" t="d">
        <x:v>2025-10-01T00:00:00.000Z</x:v>
      </x:c>
      <x:c r="O485" s="3" t="str"/>
      <x:c r="P485" s="3" t="str">
        <x:v>2026Q3</x:v>
      </x:c>
      <x:c r="Q485" s="3" t="str">
        <x:v>52</x:v>
      </x:c>
      <x:c r="R485" s="3" t="str">
        <x:v>350</x:v>
      </x:c>
      <x:c r="S485" s="3" t="str"/>
    </x:row>
    <x:row r="486" ht="22" customHeight="1">
      <x:c r="A486" s="3" t="str">
        <x:v>TX1080221</x:v>
      </x:c>
      <x:c r="B486" s="3" t="str">
        <x:v>52</x:v>
      </x:c>
      <x:c r="C486" s="11" t="d">
        <x:v>2020-10-01T00:00:00.000Z</x:v>
      </x:c>
      <x:c r="D486" s="11" t="d">
        <x:v>2023-10-26T00:00:00.000Z</x:v>
      </x:c>
      <x:c r="E486" s="3" t="str">
        <x:v>N</x:v>
      </x:c>
      <x:c r="F486" s="3" t="str">
        <x:v>Other</x:v>
      </x:c>
      <x:c r="G486" s="3" t="str">
        <x:v>7500</x:v>
      </x:c>
      <x:c r="H486" s="12" t="str"/>
      <x:c r="I486" s="3" t="str"/>
      <x:c r="J486" s="3" t="str">
        <x:v> </x:v>
      </x:c>
      <x:c r="K486" s="3" t="str">
        <x:v>Resolved</x:v>
      </x:c>
      <x:c r="L486" s="11" t="d">
        <x:v>2023-10-26T00:00:00.000Z</x:v>
      </x:c>
      <x:c r="M486" s="11" t="d">
        <x:v>2020-12-17T00:00:00.000Z</x:v>
      </x:c>
      <x:c r="N486" s="11" t="d">
        <x:v>2026-09-28T00:00:00.000Z</x:v>
      </x:c>
      <x:c r="O486" s="3" t="str"/>
      <x:c r="P486" s="3" t="str">
        <x:v>2026Q3</x:v>
      </x:c>
      <x:c r="Q486" s="3" t="str">
        <x:v>75</x:v>
      </x:c>
      <x:c r="R486" s="3" t="str">
        <x:v>410</x:v>
      </x:c>
      <x:c r="S486" s="3" t="str"/>
    </x:row>
    <x:row r="487" ht="22" customHeight="1">
      <x:c r="A487" s="3" t="str">
        <x:v>TX1080221</x:v>
      </x:c>
      <x:c r="B487" s="3" t="str">
        <x:v>55</x:v>
      </x:c>
      <x:c r="C487" s="11" t="d">
        <x:v>2020-10-01T00:00:00.000Z</x:v>
      </x:c>
      <x:c r="D487" s="11" t="d">
        <x:v>2022-07-07T00:00:00.000Z</x:v>
      </x:c>
      <x:c r="E487" s="3" t="str">
        <x:v>N</x:v>
      </x:c>
      <x:c r="F487" s="3" t="str">
        <x:v>Other</x:v>
      </x:c>
      <x:c r="G487" s="3" t="str">
        <x:v>7500</x:v>
      </x:c>
      <x:c r="H487" s="12" t="str"/>
      <x:c r="I487" s="3" t="str"/>
      <x:c r="J487" s="3" t="str">
        <x:v> </x:v>
      </x:c>
      <x:c r="K487" s="3" t="str">
        <x:v>Resolved</x:v>
      </x:c>
      <x:c r="L487" s="11" t="d">
        <x:v>2022-07-07T00:00:00.000Z</x:v>
      </x:c>
      <x:c r="M487" s="11" t="d">
        <x:v>2021-02-22T00:00:00.000Z</x:v>
      </x:c>
      <x:c r="N487" s="11" t="d">
        <x:v>2025-10-01T00:00:00.000Z</x:v>
      </x:c>
      <x:c r="O487" s="3" t="str"/>
      <x:c r="P487" s="3" t="str">
        <x:v>2026Q3</x:v>
      </x:c>
      <x:c r="Q487" s="3" t="str">
        <x:v>75</x:v>
      </x:c>
      <x:c r="R487" s="3" t="str">
        <x:v>410</x:v>
      </x:c>
      <x:c r="S487" s="3" t="str"/>
    </x:row>
    <x:row r="488" ht="22" customHeight="1">
      <x:c r="A488" s="3" t="str">
        <x:v>TX1080221</x:v>
      </x:c>
      <x:c r="B488" s="3" t="str">
        <x:v>58</x:v>
      </x:c>
      <x:c r="C488" s="11" t="d">
        <x:v>2020-10-01T00:00:00.000Z</x:v>
      </x:c>
      <x:c r="D488" s="11" t="d">
        <x:v>2020-12-31T00:00:00.000Z</x:v>
      </x:c>
      <x:c r="E488" s="3" t="str">
        <x:v>N</x:v>
      </x:c>
      <x:c r="F488" s="3" t="str">
        <x:v>MR</x:v>
      </x:c>
      <x:c r="G488" s="3" t="str">
        <x:v>0999</x:v>
      </x:c>
      <x:c r="H488" s="12" t="str"/>
      <x:c r="I488" s="3" t="str"/>
      <x:c r="J488" s="3" t="str">
        <x:v>4.0 mg/L</x:v>
      </x:c>
      <x:c r="K488" s="3" t="str">
        <x:v>Resolved</x:v>
      </x:c>
      <x:c r="L488" s="11" t="d">
        <x:v>2020-12-31T00:00:00.000Z</x:v>
      </x:c>
      <x:c r="M488" s="11" t="d">
        <x:v>2021-05-17T00:00:00.000Z</x:v>
      </x:c>
      <x:c r="N488" s="11" t="d">
        <x:v>2024-07-23T00:00:00.000Z</x:v>
      </x:c>
      <x:c r="O488" s="3" t="str"/>
      <x:c r="P488" s="3" t="str">
        <x:v>2026Q3</x:v>
      </x:c>
      <x:c r="Q488" s="3" t="str">
        <x:v>27</x:v>
      </x:c>
      <x:c r="R488" s="3" t="str">
        <x:v>210</x:v>
      </x:c>
      <x:c r="S488" s="3" t="str"/>
    </x:row>
    <x:row r="489" ht="22" customHeight="1">
      <x:c r="A489" s="3" t="str">
        <x:v>TX1080221</x:v>
      </x:c>
      <x:c r="B489" s="3" t="str">
        <x:v>53</x:v>
      </x:c>
      <x:c r="C489" s="11" t="d">
        <x:v>2020-11-01T00:00:00.000Z</x:v>
      </x:c>
      <x:c r="D489" s="11" t="d">
        <x:v>2023-10-26T00:00:00.000Z</x:v>
      </x:c>
      <x:c r="E489" s="3" t="str">
        <x:v>N</x:v>
      </x:c>
      <x:c r="F489" s="3" t="str">
        <x:v>Other</x:v>
      </x:c>
      <x:c r="G489" s="3" t="str">
        <x:v>7500</x:v>
      </x:c>
      <x:c r="H489" s="12" t="str"/>
      <x:c r="I489" s="3" t="str"/>
      <x:c r="J489" s="3" t="str">
        <x:v> </x:v>
      </x:c>
      <x:c r="K489" s="3" t="str">
        <x:v>Resolved</x:v>
      </x:c>
      <x:c r="L489" s="11" t="d">
        <x:v>2023-10-26T00:00:00.000Z</x:v>
      </x:c>
      <x:c r="M489" s="11" t="d">
        <x:v>2020-12-17T00:00:00.000Z</x:v>
      </x:c>
      <x:c r="N489" s="11" t="d">
        <x:v>2026-09-28T00:00:00.000Z</x:v>
      </x:c>
      <x:c r="O489" s="3" t="str"/>
      <x:c r="P489" s="3" t="str">
        <x:v>2026Q3</x:v>
      </x:c>
      <x:c r="Q489" s="3" t="str">
        <x:v>75</x:v>
      </x:c>
      <x:c r="R489" s="3" t="str">
        <x:v>410</x:v>
      </x:c>
      <x:c r="S489" s="3" t="str"/>
    </x:row>
    <x:row r="490" ht="22" customHeight="1">
      <x:c r="A490" s="3" t="str">
        <x:v>TX1080221</x:v>
      </x:c>
      <x:c r="B490" s="3" t="str">
        <x:v>56</x:v>
      </x:c>
      <x:c r="C490" s="11" t="d">
        <x:v>2020-12-01T00:00:00.000Z</x:v>
      </x:c>
      <x:c r="D490" s="11" t="d">
        <x:v>2023-10-26T00:00:00.000Z</x:v>
      </x:c>
      <x:c r="E490" s="3" t="str">
        <x:v>N</x:v>
      </x:c>
      <x:c r="F490" s="3" t="str">
        <x:v>Other</x:v>
      </x:c>
      <x:c r="G490" s="3" t="str">
        <x:v>7500</x:v>
      </x:c>
      <x:c r="H490" s="12" t="str"/>
      <x:c r="I490" s="3" t="str"/>
      <x:c r="J490" s="3" t="str">
        <x:v> </x:v>
      </x:c>
      <x:c r="K490" s="3" t="str">
        <x:v>Resolved</x:v>
      </x:c>
      <x:c r="L490" s="11" t="d">
        <x:v>2023-10-26T00:00:00.000Z</x:v>
      </x:c>
      <x:c r="M490" s="11" t="d">
        <x:v>2021-02-22T00:00:00.000Z</x:v>
      </x:c>
      <x:c r="N490" s="11" t="d">
        <x:v>2026-09-28T00:00:00.000Z</x:v>
      </x:c>
      <x:c r="O490" s="3" t="str"/>
      <x:c r="P490" s="3" t="str">
        <x:v>2026Q3</x:v>
      </x:c>
      <x:c r="Q490" s="3" t="str">
        <x:v>75</x:v>
      </x:c>
      <x:c r="R490" s="3" t="str">
        <x:v>410</x:v>
      </x:c>
      <x:c r="S490" s="3" t="str"/>
    </x:row>
    <x:row r="491" ht="22" customHeight="1">
      <x:c r="A491" s="3" t="str">
        <x:v>TX1080221</x:v>
      </x:c>
      <x:c r="B491" s="3" t="str">
        <x:v>57</x:v>
      </x:c>
      <x:c r="C491" s="11" t="d">
        <x:v>2021-01-01T00:00:00.000Z</x:v>
      </x:c>
      <x:c r="D491" s="11" t="d">
        <x:v>2023-10-26T00:00:00.000Z</x:v>
      </x:c>
      <x:c r="E491" s="3" t="str">
        <x:v>N</x:v>
      </x:c>
      <x:c r="F491" s="3" t="str">
        <x:v>Other</x:v>
      </x:c>
      <x:c r="G491" s="3" t="str">
        <x:v>7500</x:v>
      </x:c>
      <x:c r="H491" s="12" t="str"/>
      <x:c r="I491" s="3" t="str"/>
      <x:c r="J491" s="3" t="str">
        <x:v> </x:v>
      </x:c>
      <x:c r="K491" s="3" t="str">
        <x:v>Resolved</x:v>
      </x:c>
      <x:c r="L491" s="11" t="d">
        <x:v>2023-10-26T00:00:00.000Z</x:v>
      </x:c>
      <x:c r="M491" s="11" t="d">
        <x:v>2021-02-22T00:00:00.000Z</x:v>
      </x:c>
      <x:c r="N491" s="11" t="d">
        <x:v>2026-09-28T00:00:00.000Z</x:v>
      </x:c>
      <x:c r="O491" s="3" t="str"/>
      <x:c r="P491" s="3" t="str">
        <x:v>2026Q3</x:v>
      </x:c>
      <x:c r="Q491" s="3" t="str">
        <x:v>75</x:v>
      </x:c>
      <x:c r="R491" s="3" t="str">
        <x:v>410</x:v>
      </x:c>
      <x:c r="S491" s="3" t="str"/>
    </x:row>
    <x:row r="492" ht="22" customHeight="1">
      <x:c r="A492" s="3" t="str">
        <x:v>TX1080221</x:v>
      </x:c>
      <x:c r="B492" s="3" t="str">
        <x:v>62</x:v>
      </x:c>
      <x:c r="C492" s="11" t="d">
        <x:v>2021-01-01T00:00:00.000Z</x:v>
      </x:c>
      <x:c r="D492" s="11" t="d">
        <x:v>2021-03-31T00:00:00.000Z</x:v>
      </x:c>
      <x:c r="E492" s="3" t="str">
        <x:v>N</x:v>
      </x:c>
      <x:c r="F492" s="3" t="str">
        <x:v>MR</x:v>
      </x:c>
      <x:c r="G492" s="3" t="str">
        <x:v>0999</x:v>
      </x:c>
      <x:c r="H492" s="12" t="str"/>
      <x:c r="I492" s="3" t="str"/>
      <x:c r="J492" s="3" t="str">
        <x:v>4.0 mg/L</x:v>
      </x:c>
      <x:c r="K492" s="3" t="str">
        <x:v>Resolved</x:v>
      </x:c>
      <x:c r="L492" s="11" t="d">
        <x:v>2021-03-31T00:00:00.000Z</x:v>
      </x:c>
      <x:c r="M492" s="11" t="d">
        <x:v>2021-08-23T00:00:00.000Z</x:v>
      </x:c>
      <x:c r="N492" s="11" t="d">
        <x:v>2026-09-28T00:00:00.000Z</x:v>
      </x:c>
      <x:c r="O492" s="3" t="str"/>
      <x:c r="P492" s="3" t="str">
        <x:v>2026Q3</x:v>
      </x:c>
      <x:c r="Q492" s="3" t="str">
        <x:v>27</x:v>
      </x:c>
      <x:c r="R492" s="3" t="str">
        <x:v>210</x:v>
      </x:c>
      <x:c r="S492" s="3" t="str"/>
    </x:row>
    <x:row r="493" ht="22" customHeight="1">
      <x:c r="A493" s="3" t="str">
        <x:v>TX1080221</x:v>
      </x:c>
      <x:c r="B493" s="3" t="str">
        <x:v>60</x:v>
      </x:c>
      <x:c r="C493" s="11" t="d">
        <x:v>2021-01-16T00:00:00.000Z</x:v>
      </x:c>
      <x:c r="D493" s="11" t="d">
        <x:v>2022-07-07T00:00:00.000Z</x:v>
      </x:c>
      <x:c r="E493" s="3" t="str">
        <x:v>N</x:v>
      </x:c>
      <x:c r="F493" s="3" t="str">
        <x:v>Other</x:v>
      </x:c>
      <x:c r="G493" s="3" t="str">
        <x:v>7500</x:v>
      </x:c>
      <x:c r="H493" s="12" t="str"/>
      <x:c r="I493" s="3" t="str"/>
      <x:c r="J493" s="3" t="str">
        <x:v> </x:v>
      </x:c>
      <x:c r="K493" s="3" t="str">
        <x:v>Resolved</x:v>
      </x:c>
      <x:c r="L493" s="11" t="d">
        <x:v>2022-07-07T00:00:00.000Z</x:v>
      </x:c>
      <x:c r="M493" s="11" t="d">
        <x:v>2021-05-17T00:00:00.000Z</x:v>
      </x:c>
      <x:c r="N493" s="11" t="d">
        <x:v>2025-10-01T00:00:00.000Z</x:v>
      </x:c>
      <x:c r="O493" s="3" t="str"/>
      <x:c r="P493" s="3" t="str">
        <x:v>2026Q3</x:v>
      </x:c>
      <x:c r="Q493" s="3" t="str">
        <x:v>75</x:v>
      </x:c>
      <x:c r="R493" s="3" t="str">
        <x:v>410</x:v>
      </x:c>
      <x:c r="S493" s="3" t="str"/>
    </x:row>
    <x:row r="494" ht="22" customHeight="1">
      <x:c r="A494" s="3" t="str">
        <x:v>TX1080221</x:v>
      </x:c>
      <x:c r="B494" s="3" t="str">
        <x:v>59</x:v>
      </x:c>
      <x:c r="C494" s="11" t="d">
        <x:v>2021-02-25T00:00:00.000Z</x:v>
      </x:c>
      <x:c r="D494" s="11" t="d">
        <x:v>2022-07-07T00:00:00.000Z</x:v>
      </x:c>
      <x:c r="E494" s="3" t="str">
        <x:v>N</x:v>
      </x:c>
      <x:c r="F494" s="3" t="str">
        <x:v>Other</x:v>
      </x:c>
      <x:c r="G494" s="3" t="str">
        <x:v>7500</x:v>
      </x:c>
      <x:c r="H494" s="12" t="str"/>
      <x:c r="I494" s="3" t="str"/>
      <x:c r="J494" s="3" t="str">
        <x:v> </x:v>
      </x:c>
      <x:c r="K494" s="3" t="str">
        <x:v>Resolved</x:v>
      </x:c>
      <x:c r="L494" s="11" t="d">
        <x:v>2022-07-07T00:00:00.000Z</x:v>
      </x:c>
      <x:c r="M494" s="11" t="d">
        <x:v>2021-05-17T00:00:00.000Z</x:v>
      </x:c>
      <x:c r="N494" s="11" t="d">
        <x:v>2025-10-01T00:00:00.000Z</x:v>
      </x:c>
      <x:c r="O494" s="3" t="str"/>
      <x:c r="P494" s="3" t="str">
        <x:v>2026Q3</x:v>
      </x:c>
      <x:c r="Q494" s="3" t="str">
        <x:v>75</x:v>
      </x:c>
      <x:c r="R494" s="3" t="str">
        <x:v>410</x:v>
      </x:c>
      <x:c r="S494" s="3" t="str"/>
    </x:row>
    <x:row r="495" ht="22" customHeight="1">
      <x:c r="A495" s="3" t="str">
        <x:v>TX1080221</x:v>
      </x:c>
      <x:c r="B495" s="3" t="str">
        <x:v>65</x:v>
      </x:c>
      <x:c r="C495" s="11" t="d">
        <x:v>2021-04-01T00:00:00.000Z</x:v>
      </x:c>
      <x:c r="D495" s="11" t="d">
        <x:v>2021-06-30T00:00:00.000Z</x:v>
      </x:c>
      <x:c r="E495" s="3" t="str">
        <x:v>N</x:v>
      </x:c>
      <x:c r="F495" s="3" t="str">
        <x:v>MR</x:v>
      </x:c>
      <x:c r="G495" s="3" t="str">
        <x:v>0999</x:v>
      </x:c>
      <x:c r="H495" s="12" t="str"/>
      <x:c r="I495" s="3" t="str"/>
      <x:c r="J495" s="3" t="str">
        <x:v>4.0 mg/L</x:v>
      </x:c>
      <x:c r="K495" s="3" t="str">
        <x:v>Resolved</x:v>
      </x:c>
      <x:c r="L495" s="11" t="d">
        <x:v>2021-06-30T00:00:00.000Z</x:v>
      </x:c>
      <x:c r="M495" s="11" t="d">
        <x:v>2021-11-16T00:00:00.000Z</x:v>
      </x:c>
      <x:c r="N495" s="11" t="d">
        <x:v>2026-09-28T00:00:00.000Z</x:v>
      </x:c>
      <x:c r="O495" s="3" t="str"/>
      <x:c r="P495" s="3" t="str">
        <x:v>2026Q3</x:v>
      </x:c>
      <x:c r="Q495" s="3" t="str">
        <x:v>27</x:v>
      </x:c>
      <x:c r="R495" s="3" t="str">
        <x:v>210</x:v>
      </x:c>
      <x:c r="S495" s="3" t="str"/>
    </x:row>
    <x:row r="496" ht="22" customHeight="1">
      <x:c r="A496" s="3" t="str">
        <x:v>TX1080221</x:v>
      </x:c>
      <x:c r="B496" s="3" t="str">
        <x:v>61</x:v>
      </x:c>
      <x:c r="C496" s="11" t="d">
        <x:v>2021-04-18T00:00:00.000Z</x:v>
      </x:c>
      <x:c r="D496" s="11" t="d">
        <x:v>2023-10-26T00:00:00.000Z</x:v>
      </x:c>
      <x:c r="E496" s="3" t="str">
        <x:v>N</x:v>
      </x:c>
      <x:c r="F496" s="3" t="str">
        <x:v>Other</x:v>
      </x:c>
      <x:c r="G496" s="3" t="str">
        <x:v>7500</x:v>
      </x:c>
      <x:c r="H496" s="12" t="str"/>
      <x:c r="I496" s="3" t="str"/>
      <x:c r="J496" s="3" t="str">
        <x:v> </x:v>
      </x:c>
      <x:c r="K496" s="3" t="str">
        <x:v>Resolved</x:v>
      </x:c>
      <x:c r="L496" s="11" t="d">
        <x:v>2023-10-26T00:00:00.000Z</x:v>
      </x:c>
      <x:c r="M496" s="11" t="d">
        <x:v>2021-08-23T00:00:00.000Z</x:v>
      </x:c>
      <x:c r="N496" s="11" t="d">
        <x:v>2026-09-28T00:00:00.000Z</x:v>
      </x:c>
      <x:c r="O496" s="3" t="str"/>
      <x:c r="P496" s="3" t="str">
        <x:v>2026Q3</x:v>
      </x:c>
      <x:c r="Q496" s="3" t="str">
        <x:v>75</x:v>
      </x:c>
      <x:c r="R496" s="3" t="str">
        <x:v>410</x:v>
      </x:c>
      <x:c r="S496" s="3" t="str"/>
    </x:row>
    <x:row r="497" ht="22" customHeight="1">
      <x:c r="A497" s="3" t="str">
        <x:v>TX1080221</x:v>
      </x:c>
      <x:c r="B497" s="3" t="str">
        <x:v>64</x:v>
      </x:c>
      <x:c r="C497" s="11" t="d">
        <x:v>2021-07-01T00:00:00.000Z</x:v>
      </x:c>
      <x:c r="D497" s="11" t="d">
        <x:v>2023-10-19T00:00:00.000Z</x:v>
      </x:c>
      <x:c r="E497" s="3" t="str">
        <x:v>N</x:v>
      </x:c>
      <x:c r="F497" s="3" t="str">
        <x:v>Other</x:v>
      </x:c>
      <x:c r="G497" s="3" t="str">
        <x:v>7000</x:v>
      </x:c>
      <x:c r="H497" s="12" t="str"/>
      <x:c r="I497" s="3" t="str"/>
      <x:c r="J497" s="3" t="str">
        <x:v> </x:v>
      </x:c>
      <x:c r="K497" s="3" t="str">
        <x:v>Resolved</x:v>
      </x:c>
      <x:c r="L497" s="11" t="d">
        <x:v>2023-10-19T00:00:00.000Z</x:v>
      </x:c>
      <x:c r="M497" s="11" t="d">
        <x:v>2021-11-16T00:00:00.000Z</x:v>
      </x:c>
      <x:c r="N497" s="11" t="d">
        <x:v>2026-09-28T00:00:00.000Z</x:v>
      </x:c>
      <x:c r="O497" s="3" t="str"/>
      <x:c r="P497" s="3" t="str">
        <x:v>2026Q3</x:v>
      </x:c>
      <x:c r="Q497" s="3" t="str">
        <x:v>71</x:v>
      </x:c>
      <x:c r="R497" s="3" t="str">
        <x:v>420</x:v>
      </x:c>
      <x:c r="S497" s="3" t="str"/>
    </x:row>
    <x:row r="498" ht="22" customHeight="1">
      <x:c r="A498" s="3" t="str">
        <x:v>TX1080221</x:v>
      </x:c>
      <x:c r="B498" s="3" t="str">
        <x:v>63</x:v>
      </x:c>
      <x:c r="C498" s="11" t="d">
        <x:v>2021-07-04T00:00:00.000Z</x:v>
      </x:c>
      <x:c r="D498" s="11" t="d">
        <x:v>2022-07-07T00:00:00.000Z</x:v>
      </x:c>
      <x:c r="E498" s="3" t="str">
        <x:v>N</x:v>
      </x:c>
      <x:c r="F498" s="3" t="str">
        <x:v>Other</x:v>
      </x:c>
      <x:c r="G498" s="3" t="str">
        <x:v>7500</x:v>
      </x:c>
      <x:c r="H498" s="12" t="str"/>
      <x:c r="I498" s="3" t="str"/>
      <x:c r="J498" s="3" t="str">
        <x:v> </x:v>
      </x:c>
      <x:c r="K498" s="3" t="str">
        <x:v>Resolved</x:v>
      </x:c>
      <x:c r="L498" s="11" t="d">
        <x:v>2022-07-07T00:00:00.000Z</x:v>
      </x:c>
      <x:c r="M498" s="11" t="d">
        <x:v>2021-09-29T00:00:00.000Z</x:v>
      </x:c>
      <x:c r="N498" s="11" t="d">
        <x:v>2025-10-01T00:00:00.000Z</x:v>
      </x:c>
      <x:c r="O498" s="3" t="str"/>
      <x:c r="P498" s="3" t="str">
        <x:v>2026Q3</x:v>
      </x:c>
      <x:c r="Q498" s="3" t="str">
        <x:v>75</x:v>
      </x:c>
      <x:c r="R498" s="3" t="str">
        <x:v>410</x:v>
      </x:c>
      <x:c r="S498" s="3" t="str"/>
    </x:row>
    <x:row r="499" ht="22" customHeight="1">
      <x:c r="A499" s="3" t="str">
        <x:v>TX1080221</x:v>
      </x:c>
      <x:c r="B499" s="3" t="str">
        <x:v>66</x:v>
      </x:c>
      <x:c r="C499" s="11" t="d">
        <x:v>2021-10-01T00:00:00.000Z</x:v>
      </x:c>
      <x:c r="D499" s="11" t="d">
        <x:v>2022-07-27T00:00:00.000Z</x:v>
      </x:c>
      <x:c r="E499" s="3" t="str">
        <x:v>N</x:v>
      </x:c>
      <x:c r="F499" s="3" t="str">
        <x:v>MR</x:v>
      </x:c>
      <x:c r="G499" s="3" t="str">
        <x:v>5000</x:v>
      </x:c>
      <x:c r="H499" s="12" t="str"/>
      <x:c r="I499" s="3" t="str"/>
      <x:c r="J499" s="3" t="str">
        <x:v>TT </x:v>
      </x:c>
      <x:c r="K499" s="3" t="str">
        <x:v>Resolved</x:v>
      </x:c>
      <x:c r="L499" s="11" t="d">
        <x:v>2022-07-27T00:00:00.000Z</x:v>
      </x:c>
      <x:c r="M499" s="11" t="d">
        <x:v>2022-02-17T00:00:00.000Z</x:v>
      </x:c>
      <x:c r="N499" s="11" t="d">
        <x:v>2025-10-01T00:00:00.000Z</x:v>
      </x:c>
      <x:c r="O499" s="3" t="str"/>
      <x:c r="P499" s="3" t="str">
        <x:v>2026Q3</x:v>
      </x:c>
      <x:c r="Q499" s="3" t="str">
        <x:v>52</x:v>
      </x:c>
      <x:c r="R499" s="3" t="str">
        <x:v>350</x:v>
      </x:c>
      <x:c r="S499" s="3" t="str"/>
    </x:row>
    <x:row r="500" ht="22" customHeight="1">
      <x:c r="A500" s="3" t="str">
        <x:v>TX1080221</x:v>
      </x:c>
      <x:c r="B500" s="3" t="str">
        <x:v>67</x:v>
      </x:c>
      <x:c r="C500" s="11" t="d">
        <x:v>2021-10-02T00:00:00.000Z</x:v>
      </x:c>
      <x:c r="D500" s="11" t="d">
        <x:v>2022-07-07T00:00:00.000Z</x:v>
      </x:c>
      <x:c r="E500" s="3" t="str">
        <x:v>N</x:v>
      </x:c>
      <x:c r="F500" s="3" t="str">
        <x:v>Other</x:v>
      </x:c>
      <x:c r="G500" s="3" t="str">
        <x:v>7500</x:v>
      </x:c>
      <x:c r="H500" s="12" t="str"/>
      <x:c r="I500" s="3" t="str"/>
      <x:c r="J500" s="3" t="str">
        <x:v> </x:v>
      </x:c>
      <x:c r="K500" s="3" t="str">
        <x:v>Resolved</x:v>
      </x:c>
      <x:c r="L500" s="11" t="d">
        <x:v>2022-07-07T00:00:00.000Z</x:v>
      </x:c>
      <x:c r="M500" s="11" t="d">
        <x:v>2021-11-16T00:00:00.000Z</x:v>
      </x:c>
      <x:c r="N500" s="11" t="d">
        <x:v>2025-10-01T00:00:00.000Z</x:v>
      </x:c>
      <x:c r="O500" s="3" t="str"/>
      <x:c r="P500" s="3" t="str">
        <x:v>2026Q3</x:v>
      </x:c>
      <x:c r="Q500" s="3" t="str">
        <x:v>75</x:v>
      </x:c>
      <x:c r="R500" s="3" t="str">
        <x:v>410</x:v>
      </x:c>
      <x:c r="S500" s="3" t="str"/>
    </x:row>
    <x:row r="501" ht="22" customHeight="1">
      <x:c r="A501" s="3" t="str">
        <x:v>TX1080221</x:v>
      </x:c>
      <x:c r="B501" s="3" t="str">
        <x:v>69</x:v>
      </x:c>
      <x:c r="C501" s="11" t="d">
        <x:v>2021-12-19T00:00:00.000Z</x:v>
      </x:c>
      <x:c r="D501" s="11" t="d">
        <x:v>2022-07-07T00:00:00.000Z</x:v>
      </x:c>
      <x:c r="E501" s="3" t="str">
        <x:v>N</x:v>
      </x:c>
      <x:c r="F501" s="3" t="str">
        <x:v>Other</x:v>
      </x:c>
      <x:c r="G501" s="3" t="str">
        <x:v>7500</x:v>
      </x:c>
      <x:c r="H501" s="12" t="str"/>
      <x:c r="I501" s="3" t="str"/>
      <x:c r="J501" s="3" t="str">
        <x:v> </x:v>
      </x:c>
      <x:c r="K501" s="3" t="str">
        <x:v>Resolved</x:v>
      </x:c>
      <x:c r="L501" s="11" t="d">
        <x:v>2022-07-07T00:00:00.000Z</x:v>
      </x:c>
      <x:c r="M501" s="11" t="d">
        <x:v>2022-02-17T00:00:00.000Z</x:v>
      </x:c>
      <x:c r="N501" s="11" t="d">
        <x:v>2025-10-01T00:00:00.000Z</x:v>
      </x:c>
      <x:c r="O501" s="3" t="str"/>
      <x:c r="P501" s="3" t="str">
        <x:v>2026Q3</x:v>
      </x:c>
      <x:c r="Q501" s="3" t="str">
        <x:v>75</x:v>
      </x:c>
      <x:c r="R501" s="3" t="str">
        <x:v>410</x:v>
      </x:c>
      <x:c r="S501" s="3" t="str"/>
    </x:row>
    <x:row r="502" ht="22" customHeight="1">
      <x:c r="A502" s="3" t="str">
        <x:v>TX1080221</x:v>
      </x:c>
      <x:c r="B502" s="3" t="str">
        <x:v>68</x:v>
      </x:c>
      <x:c r="C502" s="11" t="d">
        <x:v>2021-12-23T00:00:00.000Z</x:v>
      </x:c>
      <x:c r="D502" s="11" t="d">
        <x:v>2022-07-07T00:00:00.000Z</x:v>
      </x:c>
      <x:c r="E502" s="3" t="str">
        <x:v>N</x:v>
      </x:c>
      <x:c r="F502" s="3" t="str">
        <x:v>Other</x:v>
      </x:c>
      <x:c r="G502" s="3" t="str">
        <x:v>7500</x:v>
      </x:c>
      <x:c r="H502" s="12" t="str"/>
      <x:c r="I502" s="3" t="str"/>
      <x:c r="J502" s="3" t="str">
        <x:v> </x:v>
      </x:c>
      <x:c r="K502" s="3" t="str">
        <x:v>Resolved</x:v>
      </x:c>
      <x:c r="L502" s="11" t="d">
        <x:v>2022-07-07T00:00:00.000Z</x:v>
      </x:c>
      <x:c r="M502" s="11" t="d">
        <x:v>2022-02-17T00:00:00.000Z</x:v>
      </x:c>
      <x:c r="N502" s="11" t="d">
        <x:v>2025-10-01T00:00:00.000Z</x:v>
      </x:c>
      <x:c r="O502" s="3" t="str"/>
      <x:c r="P502" s="3" t="str">
        <x:v>2026Q3</x:v>
      </x:c>
      <x:c r="Q502" s="3" t="str">
        <x:v>75</x:v>
      </x:c>
      <x:c r="R502" s="3" t="str">
        <x:v>410</x:v>
      </x:c>
      <x:c r="S502" s="3" t="str"/>
    </x:row>
    <x:row r="503" ht="22" customHeight="1">
      <x:c r="A503" s="3" t="str">
        <x:v>TX1080221</x:v>
      </x:c>
      <x:c r="B503" s="3" t="str">
        <x:v>70</x:v>
      </x:c>
      <x:c r="C503" s="11" t="d">
        <x:v>2022-04-03T00:00:00.000Z</x:v>
      </x:c>
      <x:c r="D503" s="11" t="d">
        <x:v>2022-07-07T00:00:00.000Z</x:v>
      </x:c>
      <x:c r="E503" s="3" t="str">
        <x:v>N</x:v>
      </x:c>
      <x:c r="F503" s="3" t="str">
        <x:v>Other</x:v>
      </x:c>
      <x:c r="G503" s="3" t="str">
        <x:v>7500</x:v>
      </x:c>
      <x:c r="H503" s="12" t="str"/>
      <x:c r="I503" s="3" t="str"/>
      <x:c r="J503" s="3" t="str">
        <x:v> </x:v>
      </x:c>
      <x:c r="K503" s="3" t="str">
        <x:v>Resolved</x:v>
      </x:c>
      <x:c r="L503" s="11" t="d">
        <x:v>2022-07-07T00:00:00.000Z</x:v>
      </x:c>
      <x:c r="M503" s="11" t="d">
        <x:v>2022-06-17T00:00:00.000Z</x:v>
      </x:c>
      <x:c r="N503" s="11" t="d">
        <x:v>2025-10-01T00:00:00.000Z</x:v>
      </x:c>
      <x:c r="O503" s="3" t="str"/>
      <x:c r="P503" s="3" t="str">
        <x:v>2026Q3</x:v>
      </x:c>
      <x:c r="Q503" s="3" t="str">
        <x:v>75</x:v>
      </x:c>
      <x:c r="R503" s="3" t="str">
        <x:v>410</x:v>
      </x:c>
      <x:c r="S503" s="3" t="str"/>
    </x:row>
    <x:row r="504" ht="22" customHeight="1">
      <x:c r="A504" s="3" t="str">
        <x:v>TX1080221</x:v>
      </x:c>
      <x:c r="B504" s="3" t="str">
        <x:v>71</x:v>
      </x:c>
      <x:c r="C504" s="11" t="d">
        <x:v>2022-12-30T00:00:00.000Z</x:v>
      </x:c>
      <x:c r="D504" s="11" t="d">
        <x:v>2023-01-18T00:00:00.000Z</x:v>
      </x:c>
      <x:c r="E504" s="3" t="str">
        <x:v>N</x:v>
      </x:c>
      <x:c r="F504" s="3" t="str">
        <x:v>MR</x:v>
      </x:c>
      <x:c r="G504" s="3" t="str">
        <x:v>5000</x:v>
      </x:c>
      <x:c r="H504" s="12" t="str"/>
      <x:c r="I504" s="3" t="str"/>
      <x:c r="J504" s="3" t="str">
        <x:v>TT </x:v>
      </x:c>
      <x:c r="K504" s="3" t="str">
        <x:v>Resolved</x:v>
      </x:c>
      <x:c r="L504" s="11" t="d">
        <x:v>2023-01-18T00:00:00.000Z</x:v>
      </x:c>
      <x:c r="M504" s="11" t="d">
        <x:v>2023-02-15T00:00:00.000Z</x:v>
      </x:c>
      <x:c r="N504" s="11" t="d">
        <x:v>2026-03-31T00:00:00.000Z</x:v>
      </x:c>
      <x:c r="O504" s="3" t="str"/>
      <x:c r="P504" s="3" t="str">
        <x:v>2026Q3</x:v>
      </x:c>
      <x:c r="Q504" s="3" t="str">
        <x:v>66</x:v>
      </x:c>
      <x:c r="R504" s="3" t="str">
        <x:v>350</x:v>
      </x:c>
      <x:c r="S504" s="3" t="str"/>
    </x:row>
    <x:row r="505" ht="22" customHeight="1">
      <x:c r="A505" s="3" t="str">
        <x:v>TX1080221</x:v>
      </x:c>
      <x:c r="B505" s="3" t="str">
        <x:v>73</x:v>
      </x:c>
      <x:c r="C505" s="11" t="d">
        <x:v>2024-04-01T00:00:00.000Z</x:v>
      </x:c>
      <x:c r="D505" s="11" t="d">
        <x:v>2024-06-30T00:00:00.000Z</x:v>
      </x:c>
      <x:c r="E505" s="3" t="str">
        <x:v>N</x:v>
      </x:c>
      <x:c r="F505" s="3" t="str">
        <x:v>MR</x:v>
      </x:c>
      <x:c r="G505" s="3" t="str">
        <x:v>0999</x:v>
      </x:c>
      <x:c r="H505" s="12" t="str"/>
      <x:c r="I505" s="3" t="str"/>
      <x:c r="J505" s="3" t="str">
        <x:v>4.0 mg/L</x:v>
      </x:c>
      <x:c r="K505" s="3" t="str">
        <x:v>Resolved</x:v>
      </x:c>
      <x:c r="L505" s="11" t="d">
        <x:v>2024-06-30T00:00:00.000Z</x:v>
      </x:c>
      <x:c r="M505" s="11" t="d">
        <x:v>2026-06-26T00:00:00.000Z</x:v>
      </x:c>
      <x:c r="N505" s="11" t="d">
        <x:v>2026-09-28T00:00:00.000Z</x:v>
      </x:c>
      <x:c r="O505" s="3" t="str"/>
      <x:c r="P505" s="3" t="str">
        <x:v>2026Q3</x:v>
      </x:c>
      <x:c r="Q505" s="3" t="str">
        <x:v>27</x:v>
      </x:c>
      <x:c r="R505" s="3" t="str">
        <x:v>210</x:v>
      </x:c>
      <x:c r="S505" s="3" t="str"/>
    </x:row>
    <x:row r="506" ht="22" customHeight="1">
      <x:c r="A506" s="3" t="str">
        <x:v>TX1080221</x:v>
      </x:c>
      <x:c r="B506" s="3" t="str">
        <x:v>72</x:v>
      </x:c>
      <x:c r="C506" s="11" t="d">
        <x:v>2024-07-01T00:00:00.000Z</x:v>
      </x:c>
      <x:c r="D506" s="11" t="d">
        <x:v>2025-07-23T00:00:00.000Z</x:v>
      </x:c>
      <x:c r="E506" s="3" t="str">
        <x:v>N</x:v>
      </x:c>
      <x:c r="F506" s="3" t="str">
        <x:v>Other</x:v>
      </x:c>
      <x:c r="G506" s="3" t="str">
        <x:v>7000</x:v>
      </x:c>
      <x:c r="H506" s="12" t="str"/>
      <x:c r="I506" s="3" t="str"/>
      <x:c r="J506" s="3" t="str">
        <x:v> </x:v>
      </x:c>
      <x:c r="K506" s="3" t="str">
        <x:v>Resolved</x:v>
      </x:c>
      <x:c r="L506" s="11" t="d">
        <x:v>2025-07-23T00:00:00.000Z</x:v>
      </x:c>
      <x:c r="M506" s="11" t="d">
        <x:v>2024-12-30T00:00:00.000Z</x:v>
      </x:c>
      <x:c r="N506" s="11" t="d">
        <x:v>2026-09-28T00:00:00.000Z</x:v>
      </x:c>
      <x:c r="O506" s="3" t="str"/>
      <x:c r="P506" s="3" t="str">
        <x:v>2026Q3</x:v>
      </x:c>
      <x:c r="Q506" s="3" t="str">
        <x:v>71</x:v>
      </x:c>
      <x:c r="R506" s="3" t="str">
        <x:v>420</x:v>
      </x:c>
      <x:c r="S506" s="3" t="str"/>
    </x:row>
    <x:row r="507" ht="22" customHeight="1">
      <x:c r="A507" s="3" t="str">
        <x:v>TX1080221</x:v>
      </x:c>
      <x:c r="B507" s="3" t="str">
        <x:v>75</x:v>
      </x:c>
      <x:c r="C507" s="11" t="d">
        <x:v>2026-01-01T00:00:00.000Z</x:v>
      </x:c>
      <x:c r="D507" s="11" t="d">
        <x:v>2026-01-31T00:00:00.000Z</x:v>
      </x:c>
      <x:c r="E507" s="3" t="str">
        <x:v>N</x:v>
      </x:c>
      <x:c r="F507" s="3" t="str">
        <x:v>MON</x:v>
      </x:c>
      <x:c r="G507" s="3" t="str">
        <x:v>8000</x:v>
      </x:c>
      <x:c r="H507" s="12" t="str"/>
      <x:c r="I507" s="3" t="str"/>
      <x:c r="J507" s="3" t="str"/>
      <x:c r="K507" s="3" t="str">
        <x:v>Resolved</x:v>
      </x:c>
      <x:c r="L507" s="11" t="d">
        <x:v>2026-01-31T00:00:00.000Z</x:v>
      </x:c>
      <x:c r="M507" s="11" t="d">
        <x:v>2026-06-26T00:00:00.000Z</x:v>
      </x:c>
      <x:c r="N507" s="11" t="d">
        <x:v>2026-09-28T00:00:00.000Z</x:v>
      </x:c>
      <x:c r="O507" s="3" t="str"/>
      <x:c r="P507" s="3" t="str">
        <x:v>2026Q3</x:v>
      </x:c>
      <x:c r="Q507" s="3" t="str">
        <x:v>3A</x:v>
      </x:c>
      <x:c r="R507" s="3" t="str">
        <x:v>111</x:v>
      </x:c>
      <x:c r="S507" s="3" t="str"/>
    </x:row>
    <x:row r="508" ht="22" customHeight="1">
      <x:c r="A508" s="3" t="str">
        <x:v>TX1840134</x:v>
      </x:c>
      <x:c r="B508" s="3" t="str">
        <x:v>100</x:v>
      </x:c>
      <x:c r="C508" s="11" t="d">
        <x:v>1999-10-19T00:00:00.000Z</x:v>
      </x:c>
      <x:c r="D508" s="11" t="d">
        <x:v>2000-04-03T00:00:00.000Z</x:v>
      </x:c>
      <x:c r="E508" s="3" t="str">
        <x:v>N</x:v>
      </x:c>
      <x:c r="F508" s="3" t="str">
        <x:v>Other</x:v>
      </x:c>
      <x:c r="G508" s="3" t="str">
        <x:v>7000</x:v>
      </x:c>
      <x:c r="H508" s="12" t="n">
        <x:v>0</x:v>
      </x:c>
      <x:c r="I508" s="3" t="str"/>
      <x:c r="J508" s="3" t="str">
        <x:v> </x:v>
      </x:c>
      <x:c r="K508" s="3" t="str">
        <x:v>Resolved</x:v>
      </x:c>
      <x:c r="L508" s="11" t="d">
        <x:v>2000-04-03T00:00:00.000Z</x:v>
      </x:c>
      <x:c r="M508" s="11" t="d">
        <x:v>2000-02-18T00:00:00.000Z</x:v>
      </x:c>
      <x:c r="N508" s="11" t="d">
        <x:v>2005-09-21T00:00:00.000Z</x:v>
      </x:c>
      <x:c r="O508" s="3" t="str"/>
      <x:c r="P508" s="3" t="str">
        <x:v>2026Q3</x:v>
      </x:c>
      <x:c r="Q508" s="3" t="str">
        <x:v>71</x:v>
      </x:c>
      <x:c r="R508" s="3" t="str">
        <x:v>420</x:v>
      </x:c>
      <x:c r="S508" s="3" t="str"/>
    </x:row>
    <x:row r="509" ht="22" customHeight="1">
      <x:c r="A509" s="3" t="str">
        <x:v>TX1840134</x:v>
      </x:c>
      <x:c r="B509" s="3" t="str">
        <x:v>60066119</x:v>
      </x:c>
      <x:c r="C509" s="11" t="d">
        <x:v>2004-01-01T00:00:00.000Z</x:v>
      </x:c>
      <x:c r="D509" s="11" t="d">
        <x:v>2011-01-03T00:00:00.000Z</x:v>
      </x:c>
      <x:c r="E509" s="3" t="str">
        <x:v>N</x:v>
      </x:c>
      <x:c r="F509" s="3" t="str">
        <x:v>Other</x:v>
      </x:c>
      <x:c r="G509" s="3" t="str">
        <x:v>7000</x:v>
      </x:c>
      <x:c r="H509" s="12" t="str"/>
      <x:c r="I509" s="3" t="str"/>
      <x:c r="J509" s="3" t="str">
        <x:v> </x:v>
      </x:c>
      <x:c r="K509" s="3" t="str">
        <x:v>Resolved</x:v>
      </x:c>
      <x:c r="L509" s="11" t="d">
        <x:v>2011-01-03T00:00:00.000Z</x:v>
      </x:c>
      <x:c r="M509" s="11" t="d">
        <x:v>2010-12-22T00:00:00.000Z</x:v>
      </x:c>
      <x:c r="N509" s="11" t="d">
        <x:v>2014-03-11T00:00:00.000Z</x:v>
      </x:c>
      <x:c r="O509" s="3" t="str"/>
      <x:c r="P509" s="3" t="str">
        <x:v>2026Q3</x:v>
      </x:c>
      <x:c r="Q509" s="3" t="str">
        <x:v>72</x:v>
      </x:c>
      <x:c r="R509" s="3" t="str">
        <x:v>420</x:v>
      </x:c>
      <x:c r="S509" s="3" t="str"/>
    </x:row>
    <x:row r="510" ht="22" customHeight="1">
      <x:c r="A510" s="3" t="str">
        <x:v>TX1840134</x:v>
      </x:c>
      <x:c r="B510" s="3" t="str">
        <x:v>104</x:v>
      </x:c>
      <x:c r="C510" s="11" t="d">
        <x:v>2004-07-01T00:00:00.000Z</x:v>
      </x:c>
      <x:c r="D510" s="11" t="d">
        <x:v>2006-03-09T00:00:00.000Z</x:v>
      </x:c>
      <x:c r="E510" s="3" t="str">
        <x:v>N</x:v>
      </x:c>
      <x:c r="F510" s="3" t="str">
        <x:v>Other</x:v>
      </x:c>
      <x:c r="G510" s="3" t="str">
        <x:v>7000</x:v>
      </x:c>
      <x:c r="H510" s="12" t="str"/>
      <x:c r="I510" s="3" t="str"/>
      <x:c r="J510" s="3" t="str">
        <x:v> </x:v>
      </x:c>
      <x:c r="K510" s="3" t="str">
        <x:v>Resolved</x:v>
      </x:c>
      <x:c r="L510" s="11" t="d">
        <x:v>2006-03-09T00:00:00.000Z</x:v>
      </x:c>
      <x:c r="M510" s="11" t="d">
        <x:v>2005-12-01T00:00:00.000Z</x:v>
      </x:c>
      <x:c r="N510" s="11" t="d">
        <x:v>2014-03-11T00:00:00.000Z</x:v>
      </x:c>
      <x:c r="O510" s="3" t="str"/>
      <x:c r="P510" s="3" t="str">
        <x:v>2026Q3</x:v>
      </x:c>
      <x:c r="Q510" s="3" t="str">
        <x:v>71</x:v>
      </x:c>
      <x:c r="R510" s="3" t="str">
        <x:v>420</x:v>
      </x:c>
      <x:c r="S510" s="3" t="str"/>
    </x:row>
    <x:row r="511" ht="22" customHeight="1">
      <x:c r="A511" s="3" t="str">
        <x:v>TX1840134</x:v>
      </x:c>
      <x:c r="B511" s="3" t="str">
        <x:v>205</x:v>
      </x:c>
      <x:c r="C511" s="11" t="d">
        <x:v>2005-07-01T00:00:00.000Z</x:v>
      </x:c>
      <x:c r="D511" s="11" t="d">
        <x:v>2006-03-09T00:00:00.000Z</x:v>
      </x:c>
      <x:c r="E511" s="3" t="str">
        <x:v>N</x:v>
      </x:c>
      <x:c r="F511" s="3" t="str">
        <x:v>Other</x:v>
      </x:c>
      <x:c r="G511" s="3" t="str">
        <x:v>7000</x:v>
      </x:c>
      <x:c r="H511" s="12" t="str"/>
      <x:c r="I511" s="3" t="str"/>
      <x:c r="J511" s="3" t="str">
        <x:v> </x:v>
      </x:c>
      <x:c r="K511" s="3" t="str">
        <x:v>Resolved</x:v>
      </x:c>
      <x:c r="L511" s="11" t="d">
        <x:v>2006-03-09T00:00:00.000Z</x:v>
      </x:c>
      <x:c r="M511" s="11" t="d">
        <x:v>2008-08-20T00:00:00.000Z</x:v>
      </x:c>
      <x:c r="N511" s="11" t="d">
        <x:v>2014-03-11T00:00:00.000Z</x:v>
      </x:c>
      <x:c r="O511" s="3" t="str"/>
      <x:c r="P511" s="3" t="str">
        <x:v>2026Q3</x:v>
      </x:c>
      <x:c r="Q511" s="3" t="str">
        <x:v>71</x:v>
      </x:c>
      <x:c r="R511" s="3" t="str">
        <x:v>420</x:v>
      </x:c>
      <x:c r="S511" s="3" t="str"/>
    </x:row>
    <x:row r="512" ht="22" customHeight="1">
      <x:c r="A512" s="3" t="str">
        <x:v>TX1840134</x:v>
      </x:c>
      <x:c r="B512" s="3" t="str">
        <x:v>80031437</x:v>
      </x:c>
      <x:c r="C512" s="11" t="d">
        <x:v>2006-01-01T00:00:00.000Z</x:v>
      </x:c>
      <x:c r="D512" s="11" t="d">
        <x:v>2011-01-03T00:00:00.000Z</x:v>
      </x:c>
      <x:c r="E512" s="3" t="str">
        <x:v>N</x:v>
      </x:c>
      <x:c r="F512" s="3" t="str">
        <x:v>Other</x:v>
      </x:c>
      <x:c r="G512" s="3" t="str">
        <x:v>7000</x:v>
      </x:c>
      <x:c r="H512" s="12" t="str"/>
      <x:c r="I512" s="3" t="str"/>
      <x:c r="J512" s="3" t="str">
        <x:v> </x:v>
      </x:c>
      <x:c r="K512" s="3" t="str">
        <x:v>Resolved</x:v>
      </x:c>
      <x:c r="L512" s="11" t="d">
        <x:v>2011-01-03T00:00:00.000Z</x:v>
      </x:c>
      <x:c r="M512" s="11" t="d">
        <x:v>2009-09-29T00:00:00.000Z</x:v>
      </x:c>
      <x:c r="N512" s="11" t="d">
        <x:v>2014-03-11T00:00:00.000Z</x:v>
      </x:c>
      <x:c r="O512" s="3" t="str"/>
      <x:c r="P512" s="3" t="str">
        <x:v>2026Q3</x:v>
      </x:c>
      <x:c r="Q512" s="3" t="str">
        <x:v>72</x:v>
      </x:c>
      <x:c r="R512" s="3" t="str">
        <x:v>420</x:v>
      </x:c>
      <x:c r="S512" s="3" t="str"/>
    </x:row>
    <x:row r="513" ht="22" customHeight="1">
      <x:c r="A513" s="3" t="str">
        <x:v>TX1840134</x:v>
      </x:c>
      <x:c r="B513" s="3" t="str">
        <x:v>306</x:v>
      </x:c>
      <x:c r="C513" s="11" t="d">
        <x:v>2006-08-01T00:00:00.000Z</x:v>
      </x:c>
      <x:c r="D513" s="11" t="d">
        <x:v>2006-08-31T00:00:00.000Z</x:v>
      </x:c>
      <x:c r="E513" s="3" t="str">
        <x:v>N</x:v>
      </x:c>
      <x:c r="F513" s="3" t="str">
        <x:v>MR</x:v>
      </x:c>
      <x:c r="G513" s="3" t="str">
        <x:v>3100</x:v>
      </x:c>
      <x:c r="H513" s="12" t="str"/>
      <x:c r="I513" s="3" t="str"/>
      <x:c r="J513" s="3" t="str">
        <x:v>5% of samples</x:v>
      </x:c>
      <x:c r="K513" s="3" t="str">
        <x:v>Archived</x:v>
      </x:c>
      <x:c r="L513" s="11" t="d">
        <x:v>2006-08-31T00:00:00.000Z</x:v>
      </x:c>
      <x:c r="M513" s="11" t="d">
        <x:v>2009-02-17T00:00:00.000Z</x:v>
      </x:c>
      <x:c r="N513" s="11" t="d">
        <x:v>2014-03-11T00:00:00.000Z</x:v>
      </x:c>
      <x:c r="O513" s="3" t="str"/>
      <x:c r="P513" s="3" t="str">
        <x:v>2026Q3</x:v>
      </x:c>
      <x:c r="Q513" s="3" t="str">
        <x:v>23</x:v>
      </x:c>
      <x:c r="R513" s="3" t="str">
        <x:v>110</x:v>
      </x:c>
      <x:c r="S513" s="3" t="str"/>
    </x:row>
    <x:row r="514" ht="22" customHeight="1">
      <x:c r="A514" s="3" t="str">
        <x:v>TX1840134</x:v>
      </x:c>
      <x:c r="B514" s="3" t="str">
        <x:v>407</x:v>
      </x:c>
      <x:c r="C514" s="11" t="d">
        <x:v>2006-12-01T00:00:00.000Z</x:v>
      </x:c>
      <x:c r="D514" s="11" t="d">
        <x:v>2011-01-20T00:00:00.000Z</x:v>
      </x:c>
      <x:c r="E514" s="3" t="str">
        <x:v>N</x:v>
      </x:c>
      <x:c r="F514" s="3" t="str">
        <x:v>Other</x:v>
      </x:c>
      <x:c r="G514" s="3" t="str">
        <x:v>7500</x:v>
      </x:c>
      <x:c r="H514" s="12" t="str"/>
      <x:c r="I514" s="3" t="str"/>
      <x:c r="J514" s="3" t="str">
        <x:v> </x:v>
      </x:c>
      <x:c r="K514" s="3" t="str">
        <x:v>Resolved</x:v>
      </x:c>
      <x:c r="L514" s="11" t="d">
        <x:v>2011-01-20T00:00:00.000Z</x:v>
      </x:c>
      <x:c r="M514" s="11" t="d">
        <x:v>2009-02-17T00:00:00.000Z</x:v>
      </x:c>
      <x:c r="N514" s="11" t="d">
        <x:v>2014-03-11T00:00:00.000Z</x:v>
      </x:c>
      <x:c r="O514" s="3" t="str"/>
      <x:c r="P514" s="3" t="str">
        <x:v>2026Q3</x:v>
      </x:c>
      <x:c r="Q514" s="3" t="str">
        <x:v>75</x:v>
      </x:c>
      <x:c r="R514" s="3" t="str">
        <x:v>410</x:v>
      </x:c>
      <x:c r="S514" s="3" t="str"/>
    </x:row>
    <x:row r="515" ht="22" customHeight="1">
      <x:c r="A515" s="3" t="str">
        <x:v>TX1840134</x:v>
      </x:c>
      <x:c r="B515" s="3" t="str">
        <x:v>80031152</x:v>
      </x:c>
      <x:c r="C515" s="11" t="d">
        <x:v>2007-07-01T00:00:00.000Z</x:v>
      </x:c>
      <x:c r="D515" s="11" t="d">
        <x:v>2011-01-03T00:00:00.000Z</x:v>
      </x:c>
      <x:c r="E515" s="3" t="str">
        <x:v>N</x:v>
      </x:c>
      <x:c r="F515" s="3" t="str">
        <x:v>Other</x:v>
      </x:c>
      <x:c r="G515" s="3" t="str">
        <x:v>7000</x:v>
      </x:c>
      <x:c r="H515" s="12" t="str"/>
      <x:c r="I515" s="3" t="str"/>
      <x:c r="J515" s="3" t="str">
        <x:v> </x:v>
      </x:c>
      <x:c r="K515" s="3" t="str">
        <x:v>Resolved</x:v>
      </x:c>
      <x:c r="L515" s="11" t="d">
        <x:v>2011-01-03T00:00:00.000Z</x:v>
      </x:c>
      <x:c r="M515" s="11" t="d">
        <x:v>2010-12-22T00:00:00.000Z</x:v>
      </x:c>
      <x:c r="N515" s="11" t="d">
        <x:v>2014-03-11T00:00:00.000Z</x:v>
      </x:c>
      <x:c r="O515" s="3" t="str"/>
      <x:c r="P515" s="3" t="str">
        <x:v>2026Q3</x:v>
      </x:c>
      <x:c r="Q515" s="3" t="str">
        <x:v>71</x:v>
      </x:c>
      <x:c r="R515" s="3" t="str">
        <x:v>420</x:v>
      </x:c>
      <x:c r="S515" s="3" t="str"/>
    </x:row>
    <x:row r="516" ht="22" customHeight="1">
      <x:c r="A516" s="3" t="str">
        <x:v>TX1840134</x:v>
      </x:c>
      <x:c r="B516" s="3" t="str">
        <x:v>509</x:v>
      </x:c>
      <x:c r="C516" s="11" t="d">
        <x:v>2008-09-01T00:00:00.000Z</x:v>
      </x:c>
      <x:c r="D516" s="11" t="d">
        <x:v>2008-09-30T00:00:00.000Z</x:v>
      </x:c>
      <x:c r="E516" s="3" t="str">
        <x:v>N</x:v>
      </x:c>
      <x:c r="F516" s="3" t="str">
        <x:v>MR</x:v>
      </x:c>
      <x:c r="G516" s="3" t="str">
        <x:v>3100</x:v>
      </x:c>
      <x:c r="H516" s="12" t="str"/>
      <x:c r="I516" s="3" t="str"/>
      <x:c r="J516" s="3" t="str">
        <x:v>5% of samples</x:v>
      </x:c>
      <x:c r="K516" s="3" t="str">
        <x:v>Archived</x:v>
      </x:c>
      <x:c r="L516" s="11" t="d">
        <x:v>2008-09-30T00:00:00.000Z</x:v>
      </x:c>
      <x:c r="M516" s="11" t="d">
        <x:v>2009-09-30T00:00:00.000Z</x:v>
      </x:c>
      <x:c r="N516" s="11" t="d">
        <x:v>2014-03-11T00:00:00.000Z</x:v>
      </x:c>
      <x:c r="O516" s="3" t="str"/>
      <x:c r="P516" s="3" t="str">
        <x:v>2026Q3</x:v>
      </x:c>
      <x:c r="Q516" s="3" t="str">
        <x:v>23</x:v>
      </x:c>
      <x:c r="R516" s="3" t="str">
        <x:v>110</x:v>
      </x:c>
      <x:c r="S516" s="3" t="str"/>
    </x:row>
    <x:row r="517" ht="22" customHeight="1">
      <x:c r="A517" s="3" t="str">
        <x:v>TX1840134</x:v>
      </x:c>
      <x:c r="B517" s="3" t="str">
        <x:v>90060269</x:v>
      </x:c>
      <x:c r="C517" s="11" t="d">
        <x:v>2008-10-01T00:00:00.000Z</x:v>
      </x:c>
      <x:c r="D517" s="11" t="d">
        <x:v>2008-12-31T00:00:00.000Z</x:v>
      </x:c>
      <x:c r="E517" s="3" t="str">
        <x:v>N</x:v>
      </x:c>
      <x:c r="F517" s="3" t="str">
        <x:v>MR</x:v>
      </x:c>
      <x:c r="G517" s="3" t="str">
        <x:v>0999</x:v>
      </x:c>
      <x:c r="H517" s="12" t="str"/>
      <x:c r="I517" s="3" t="str"/>
      <x:c r="J517" s="3" t="str">
        <x:v>4.0 mg/L</x:v>
      </x:c>
      <x:c r="K517" s="3" t="str">
        <x:v>Resolved</x:v>
      </x:c>
      <x:c r="L517" s="11" t="d">
        <x:v>2008-12-31T00:00:00.000Z</x:v>
      </x:c>
      <x:c r="M517" s="11" t="d">
        <x:v>2009-09-30T00:00:00.000Z</x:v>
      </x:c>
      <x:c r="N517" s="11" t="d">
        <x:v>2014-03-11T00:00:00.000Z</x:v>
      </x:c>
      <x:c r="O517" s="3" t="str"/>
      <x:c r="P517" s="3" t="str">
        <x:v>2026Q3</x:v>
      </x:c>
      <x:c r="Q517" s="3" t="str">
        <x:v>27</x:v>
      </x:c>
      <x:c r="R517" s="3" t="str">
        <x:v>210</x:v>
      </x:c>
      <x:c r="S517" s="3" t="str"/>
    </x:row>
    <x:row r="518" ht="22" customHeight="1">
      <x:c r="A518" s="3" t="str">
        <x:v>TX1840134</x:v>
      </x:c>
      <x:c r="B518" s="3" t="str">
        <x:v>90063320</x:v>
      </x:c>
      <x:c r="C518" s="11" t="d">
        <x:v>2009-01-01T00:00:00.000Z</x:v>
      </x:c>
      <x:c r="D518" s="11" t="d">
        <x:v>2009-03-31T00:00:00.000Z</x:v>
      </x:c>
      <x:c r="E518" s="3" t="str">
        <x:v>N</x:v>
      </x:c>
      <x:c r="F518" s="3" t="str">
        <x:v>MR</x:v>
      </x:c>
      <x:c r="G518" s="3" t="str">
        <x:v>0999</x:v>
      </x:c>
      <x:c r="H518" s="12" t="str"/>
      <x:c r="I518" s="3" t="str"/>
      <x:c r="J518" s="3" t="str">
        <x:v>4.0 mg/L</x:v>
      </x:c>
      <x:c r="K518" s="3" t="str">
        <x:v>Resolved</x:v>
      </x:c>
      <x:c r="L518" s="11" t="d">
        <x:v>2009-03-31T00:00:00.000Z</x:v>
      </x:c>
      <x:c r="M518" s="11" t="d">
        <x:v>2009-09-30T00:00:00.000Z</x:v>
      </x:c>
      <x:c r="N518" s="11" t="d">
        <x:v>2014-03-11T00:00:00.000Z</x:v>
      </x:c>
      <x:c r="O518" s="3" t="str"/>
      <x:c r="P518" s="3" t="str">
        <x:v>2026Q3</x:v>
      </x:c>
      <x:c r="Q518" s="3" t="str">
        <x:v>27</x:v>
      </x:c>
      <x:c r="R518" s="3" t="str">
        <x:v>210</x:v>
      </x:c>
      <x:c r="S518" s="3" t="str"/>
    </x:row>
    <x:row r="519" ht="22" customHeight="1">
      <x:c r="A519" s="3" t="str">
        <x:v>TX1840134</x:v>
      </x:c>
      <x:c r="B519" s="3" t="str">
        <x:v>100069314</x:v>
      </x:c>
      <x:c r="C519" s="11" t="d">
        <x:v>2010-01-01T00:00:00.000Z</x:v>
      </x:c>
      <x:c r="D519" s="11" t="d">
        <x:v>2010-03-31T00:00:00.000Z</x:v>
      </x:c>
      <x:c r="E519" s="3" t="str">
        <x:v>N</x:v>
      </x:c>
      <x:c r="F519" s="3" t="str">
        <x:v>MR</x:v>
      </x:c>
      <x:c r="G519" s="3" t="str">
        <x:v>0999</x:v>
      </x:c>
      <x:c r="H519" s="12" t="str"/>
      <x:c r="I519" s="3" t="str"/>
      <x:c r="J519" s="3" t="str">
        <x:v>4.0 mg/L</x:v>
      </x:c>
      <x:c r="K519" s="3" t="str">
        <x:v>Resolved</x:v>
      </x:c>
      <x:c r="L519" s="11" t="d">
        <x:v>2010-03-31T00:00:00.000Z</x:v>
      </x:c>
      <x:c r="M519" s="11" t="d">
        <x:v>2014-03-11T00:00:00.000Z</x:v>
      </x:c>
      <x:c r="N519" s="11" t="d">
        <x:v>2017-03-28T00:00:00.000Z</x:v>
      </x:c>
      <x:c r="O519" s="3" t="str"/>
      <x:c r="P519" s="3" t="str">
        <x:v>2026Q3</x:v>
      </x:c>
      <x:c r="Q519" s="3" t="str">
        <x:v>27</x:v>
      </x:c>
      <x:c r="R519" s="3" t="str">
        <x:v>210</x:v>
      </x:c>
      <x:c r="S519" s="3" t="str"/>
    </x:row>
    <x:row r="520" ht="22" customHeight="1">
      <x:c r="A520" s="3" t="str">
        <x:v>TX1840134</x:v>
      </x:c>
      <x:c r="B520" s="3" t="str">
        <x:v>100069315</x:v>
      </x:c>
      <x:c r="C520" s="11" t="d">
        <x:v>2010-04-01T00:00:00.000Z</x:v>
      </x:c>
      <x:c r="D520" s="11" t="d">
        <x:v>2010-06-30T00:00:00.000Z</x:v>
      </x:c>
      <x:c r="E520" s="3" t="str">
        <x:v>N</x:v>
      </x:c>
      <x:c r="F520" s="3" t="str">
        <x:v>MR</x:v>
      </x:c>
      <x:c r="G520" s="3" t="str">
        <x:v>0999</x:v>
      </x:c>
      <x:c r="H520" s="12" t="str"/>
      <x:c r="I520" s="3" t="str"/>
      <x:c r="J520" s="3" t="str">
        <x:v>4.0 mg/L</x:v>
      </x:c>
      <x:c r="K520" s="3" t="str">
        <x:v>Resolved</x:v>
      </x:c>
      <x:c r="L520" s="11" t="d">
        <x:v>2010-06-30T00:00:00.000Z</x:v>
      </x:c>
      <x:c r="M520" s="11" t="d">
        <x:v>2014-03-11T00:00:00.000Z</x:v>
      </x:c>
      <x:c r="N520" s="11" t="d">
        <x:v>2017-03-28T00:00:00.000Z</x:v>
      </x:c>
      <x:c r="O520" s="3" t="str"/>
      <x:c r="P520" s="3" t="str">
        <x:v>2026Q3</x:v>
      </x:c>
      <x:c r="Q520" s="3" t="str">
        <x:v>27</x:v>
      </x:c>
      <x:c r="R520" s="3" t="str">
        <x:v>210</x:v>
      </x:c>
      <x:c r="S520" s="3" t="str"/>
    </x:row>
    <x:row r="521" ht="22" customHeight="1">
      <x:c r="A521" s="3" t="str">
        <x:v>TX1840134</x:v>
      </x:c>
      <x:c r="B521" s="3" t="str">
        <x:v>100069299</x:v>
      </x:c>
      <x:c r="C521" s="11" t="d">
        <x:v>2010-07-01T00:00:00.000Z</x:v>
      </x:c>
      <x:c r="D521" s="11" t="d">
        <x:v>2010-09-30T00:00:00.000Z</x:v>
      </x:c>
      <x:c r="E521" s="3" t="str">
        <x:v>N</x:v>
      </x:c>
      <x:c r="F521" s="3" t="str">
        <x:v>MR</x:v>
      </x:c>
      <x:c r="G521" s="3" t="str">
        <x:v>0999</x:v>
      </x:c>
      <x:c r="H521" s="12" t="str"/>
      <x:c r="I521" s="3" t="str"/>
      <x:c r="J521" s="3" t="str">
        <x:v>4.0 mg/L</x:v>
      </x:c>
      <x:c r="K521" s="3" t="str">
        <x:v>Resolved</x:v>
      </x:c>
      <x:c r="L521" s="11" t="d">
        <x:v>2010-09-30T00:00:00.000Z</x:v>
      </x:c>
      <x:c r="M521" s="11" t="d">
        <x:v>2010-12-22T00:00:00.000Z</x:v>
      </x:c>
      <x:c r="N521" s="11" t="d">
        <x:v>2014-03-11T00:00:00.000Z</x:v>
      </x:c>
      <x:c r="O521" s="3" t="str"/>
      <x:c r="P521" s="3" t="str">
        <x:v>2026Q3</x:v>
      </x:c>
      <x:c r="Q521" s="3" t="str">
        <x:v>27</x:v>
      </x:c>
      <x:c r="R521" s="3" t="str">
        <x:v>210</x:v>
      </x:c>
      <x:c r="S521" s="3" t="str"/>
    </x:row>
    <x:row r="522" ht="22" customHeight="1">
      <x:c r="A522" s="3" t="str">
        <x:v>TX1840134</x:v>
      </x:c>
      <x:c r="B522" s="3" t="str">
        <x:v>100069316</x:v>
      </x:c>
      <x:c r="C522" s="11" t="d">
        <x:v>2010-10-01T00:00:00.000Z</x:v>
      </x:c>
      <x:c r="D522" s="11" t="d">
        <x:v>2010-12-31T00:00:00.000Z</x:v>
      </x:c>
      <x:c r="E522" s="3" t="str">
        <x:v>N</x:v>
      </x:c>
      <x:c r="F522" s="3" t="str">
        <x:v>MR</x:v>
      </x:c>
      <x:c r="G522" s="3" t="str">
        <x:v>0999</x:v>
      </x:c>
      <x:c r="H522" s="12" t="str"/>
      <x:c r="I522" s="3" t="str"/>
      <x:c r="J522" s="3" t="str">
        <x:v>4.0 mg/L</x:v>
      </x:c>
      <x:c r="K522" s="3" t="str">
        <x:v>Resolved</x:v>
      </x:c>
      <x:c r="L522" s="11" t="d">
        <x:v>2010-12-31T00:00:00.000Z</x:v>
      </x:c>
      <x:c r="M522" s="11" t="d">
        <x:v>2014-03-11T00:00:00.000Z</x:v>
      </x:c>
      <x:c r="N522" s="11" t="d">
        <x:v>2017-03-28T00:00:00.000Z</x:v>
      </x:c>
      <x:c r="O522" s="3" t="str"/>
      <x:c r="P522" s="3" t="str">
        <x:v>2026Q3</x:v>
      </x:c>
      <x:c r="Q522" s="3" t="str">
        <x:v>27</x:v>
      </x:c>
      <x:c r="R522" s="3" t="str">
        <x:v>210</x:v>
      </x:c>
      <x:c r="S522" s="3" t="str"/>
    </x:row>
    <x:row r="523" ht="22" customHeight="1">
      <x:c r="A523" s="3" t="str">
        <x:v>TX1840134</x:v>
      </x:c>
      <x:c r="B523" s="3" t="str">
        <x:v>100069300</x:v>
      </x:c>
      <x:c r="C523" s="11" t="d">
        <x:v>2010-12-01T00:00:00.000Z</x:v>
      </x:c>
      <x:c r="D523" s="11" t="d">
        <x:v>2010-12-31T00:00:00.000Z</x:v>
      </x:c>
      <x:c r="E523" s="3" t="str">
        <x:v>N</x:v>
      </x:c>
      <x:c r="F523" s="3" t="str">
        <x:v>MR</x:v>
      </x:c>
      <x:c r="G523" s="3" t="str">
        <x:v>3100</x:v>
      </x:c>
      <x:c r="H523" s="12" t="str"/>
      <x:c r="I523" s="3" t="str"/>
      <x:c r="J523" s="3" t="str">
        <x:v>5% of samples</x:v>
      </x:c>
      <x:c r="K523" s="3" t="str">
        <x:v>Resolved</x:v>
      </x:c>
      <x:c r="L523" s="11" t="d">
        <x:v>2010-12-31T00:00:00.000Z</x:v>
      </x:c>
      <x:c r="M523" s="11" t="d">
        <x:v>2011-03-21T00:00:00.000Z</x:v>
      </x:c>
      <x:c r="N523" s="11" t="d">
        <x:v>2014-03-11T00:00:00.000Z</x:v>
      </x:c>
      <x:c r="O523" s="3" t="str"/>
      <x:c r="P523" s="3" t="str">
        <x:v>2026Q3</x:v>
      </x:c>
      <x:c r="Q523" s="3" t="str">
        <x:v>23</x:v>
      </x:c>
      <x:c r="R523" s="3" t="str">
        <x:v>110</x:v>
      </x:c>
      <x:c r="S523" s="3" t="str"/>
    </x:row>
    <x:row r="524" ht="22" customHeight="1">
      <x:c r="A524" s="3" t="str">
        <x:v>TX1840134</x:v>
      </x:c>
      <x:c r="B524" s="3" t="str">
        <x:v>100069317</x:v>
      </x:c>
      <x:c r="C524" s="11" t="d">
        <x:v>2011-01-01T00:00:00.000Z</x:v>
      </x:c>
      <x:c r="D524" s="11" t="d">
        <x:v>2011-03-31T00:00:00.000Z</x:v>
      </x:c>
      <x:c r="E524" s="3" t="str">
        <x:v>N</x:v>
      </x:c>
      <x:c r="F524" s="3" t="str">
        <x:v>MR</x:v>
      </x:c>
      <x:c r="G524" s="3" t="str">
        <x:v>0999</x:v>
      </x:c>
      <x:c r="H524" s="12" t="str"/>
      <x:c r="I524" s="3" t="str"/>
      <x:c r="J524" s="3" t="str">
        <x:v>4.0 mg/L</x:v>
      </x:c>
      <x:c r="K524" s="3" t="str">
        <x:v>Resolved</x:v>
      </x:c>
      <x:c r="L524" s="11" t="d">
        <x:v>2011-03-31T00:00:00.000Z</x:v>
      </x:c>
      <x:c r="M524" s="11" t="d">
        <x:v>2014-03-11T00:00:00.000Z</x:v>
      </x:c>
      <x:c r="N524" s="11" t="d">
        <x:v>2017-03-28T00:00:00.000Z</x:v>
      </x:c>
      <x:c r="O524" s="3" t="str"/>
      <x:c r="P524" s="3" t="str">
        <x:v>2026Q3</x:v>
      </x:c>
      <x:c r="Q524" s="3" t="str">
        <x:v>27</x:v>
      </x:c>
      <x:c r="R524" s="3" t="str">
        <x:v>210</x:v>
      </x:c>
      <x:c r="S524" s="3" t="str"/>
    </x:row>
    <x:row r="525" ht="22" customHeight="1">
      <x:c r="A525" s="3" t="str">
        <x:v>TX1840134</x:v>
      </x:c>
      <x:c r="B525" s="3" t="str">
        <x:v>100069318</x:v>
      </x:c>
      <x:c r="C525" s="11" t="d">
        <x:v>2011-04-01T00:00:00.000Z</x:v>
      </x:c>
      <x:c r="D525" s="11" t="d">
        <x:v>2011-06-30T00:00:00.000Z</x:v>
      </x:c>
      <x:c r="E525" s="3" t="str">
        <x:v>N</x:v>
      </x:c>
      <x:c r="F525" s="3" t="str">
        <x:v>MR</x:v>
      </x:c>
      <x:c r="G525" s="3" t="str">
        <x:v>0999</x:v>
      </x:c>
      <x:c r="H525" s="12" t="str"/>
      <x:c r="I525" s="3" t="str"/>
      <x:c r="J525" s="3" t="str">
        <x:v>4.0 mg/L</x:v>
      </x:c>
      <x:c r="K525" s="3" t="str">
        <x:v>Resolved</x:v>
      </x:c>
      <x:c r="L525" s="11" t="d">
        <x:v>2011-06-30T00:00:00.000Z</x:v>
      </x:c>
      <x:c r="M525" s="11" t="d">
        <x:v>2014-03-11T00:00:00.000Z</x:v>
      </x:c>
      <x:c r="N525" s="11" t="d">
        <x:v>2017-03-28T00:00:00.000Z</x:v>
      </x:c>
      <x:c r="O525" s="3" t="str"/>
      <x:c r="P525" s="3" t="str">
        <x:v>2026Q3</x:v>
      </x:c>
      <x:c r="Q525" s="3" t="str">
        <x:v>27</x:v>
      </x:c>
      <x:c r="R525" s="3" t="str">
        <x:v>210</x:v>
      </x:c>
      <x:c r="S525" s="3" t="str"/>
    </x:row>
    <x:row r="526" ht="22" customHeight="1">
      <x:c r="A526" s="3" t="str">
        <x:v>TX1840134</x:v>
      </x:c>
      <x:c r="B526" s="3" t="str">
        <x:v>100069303</x:v>
      </x:c>
      <x:c r="C526" s="11" t="d">
        <x:v>2011-07-01T00:00:00.000Z</x:v>
      </x:c>
      <x:c r="D526" s="11" t="d">
        <x:v>2013-08-13T00:00:00.000Z</x:v>
      </x:c>
      <x:c r="E526" s="3" t="str">
        <x:v>N</x:v>
      </x:c>
      <x:c r="F526" s="3" t="str">
        <x:v>Other</x:v>
      </x:c>
      <x:c r="G526" s="3" t="str">
        <x:v>7000</x:v>
      </x:c>
      <x:c r="H526" s="12" t="str"/>
      <x:c r="I526" s="3" t="str"/>
      <x:c r="J526" s="3" t="str">
        <x:v> </x:v>
      </x:c>
      <x:c r="K526" s="3" t="str">
        <x:v>Resolved</x:v>
      </x:c>
      <x:c r="L526" s="11" t="d">
        <x:v>2013-08-13T00:00:00.000Z</x:v>
      </x:c>
      <x:c r="M526" s="11" t="d">
        <x:v>2012-03-27T00:00:00.000Z</x:v>
      </x:c>
      <x:c r="N526" s="11" t="d">
        <x:v>2016-09-23T00:00:00.000Z</x:v>
      </x:c>
      <x:c r="O526" s="3" t="str"/>
      <x:c r="P526" s="3" t="str">
        <x:v>2026Q3</x:v>
      </x:c>
      <x:c r="Q526" s="3" t="str">
        <x:v>71</x:v>
      </x:c>
      <x:c r="R526" s="3" t="str">
        <x:v>420</x:v>
      </x:c>
      <x:c r="S526" s="3" t="str"/>
    </x:row>
    <x:row r="527" ht="22" customHeight="1">
      <x:c r="A527" s="3" t="str">
        <x:v>TX1840134</x:v>
      </x:c>
      <x:c r="B527" s="3" t="str">
        <x:v>100069319</x:v>
      </x:c>
      <x:c r="C527" s="11" t="d">
        <x:v>2011-07-01T00:00:00.000Z</x:v>
      </x:c>
      <x:c r="D527" s="11" t="d">
        <x:v>2011-09-30T00:00:00.000Z</x:v>
      </x:c>
      <x:c r="E527" s="3" t="str">
        <x:v>N</x:v>
      </x:c>
      <x:c r="F527" s="3" t="str">
        <x:v>MR</x:v>
      </x:c>
      <x:c r="G527" s="3" t="str">
        <x:v>0999</x:v>
      </x:c>
      <x:c r="H527" s="12" t="str"/>
      <x:c r="I527" s="3" t="str"/>
      <x:c r="J527" s="3" t="str">
        <x:v>4.0 mg/L</x:v>
      </x:c>
      <x:c r="K527" s="3" t="str">
        <x:v>Resolved</x:v>
      </x:c>
      <x:c r="L527" s="11" t="d">
        <x:v>2011-09-30T00:00:00.000Z</x:v>
      </x:c>
      <x:c r="M527" s="11" t="d">
        <x:v>2014-03-11T00:00:00.000Z</x:v>
      </x:c>
      <x:c r="N527" s="11" t="d">
        <x:v>2017-03-28T00:00:00.000Z</x:v>
      </x:c>
      <x:c r="O527" s="3" t="str"/>
      <x:c r="P527" s="3" t="str">
        <x:v>2026Q3</x:v>
      </x:c>
      <x:c r="Q527" s="3" t="str">
        <x:v>27</x:v>
      </x:c>
      <x:c r="R527" s="3" t="str">
        <x:v>210</x:v>
      </x:c>
      <x:c r="S527" s="3" t="str"/>
    </x:row>
    <x:row r="528" ht="22" customHeight="1">
      <x:c r="A528" s="3" t="str">
        <x:v>TX1840134</x:v>
      </x:c>
      <x:c r="B528" s="3" t="str">
        <x:v>100069304</x:v>
      </x:c>
      <x:c r="C528" s="11" t="d">
        <x:v>2011-07-02T00:00:00.000Z</x:v>
      </x:c>
      <x:c r="D528" s="11" t="d">
        <x:v>2013-08-13T00:00:00.000Z</x:v>
      </x:c>
      <x:c r="E528" s="3" t="str">
        <x:v>N</x:v>
      </x:c>
      <x:c r="F528" s="3" t="str">
        <x:v>Other</x:v>
      </x:c>
      <x:c r="G528" s="3" t="str">
        <x:v>7000</x:v>
      </x:c>
      <x:c r="H528" s="12" t="str"/>
      <x:c r="I528" s="3" t="str"/>
      <x:c r="J528" s="3" t="str">
        <x:v> </x:v>
      </x:c>
      <x:c r="K528" s="3" t="str">
        <x:v>Resolved</x:v>
      </x:c>
      <x:c r="L528" s="11" t="d">
        <x:v>2013-08-13T00:00:00.000Z</x:v>
      </x:c>
      <x:c r="M528" s="11" t="d">
        <x:v>2012-03-27T00:00:00.000Z</x:v>
      </x:c>
      <x:c r="N528" s="11" t="d">
        <x:v>2016-09-23T00:00:00.000Z</x:v>
      </x:c>
      <x:c r="O528" s="3" t="str"/>
      <x:c r="P528" s="3" t="str">
        <x:v>2026Q3</x:v>
      </x:c>
      <x:c r="Q528" s="3" t="str">
        <x:v>72</x:v>
      </x:c>
      <x:c r="R528" s="3" t="str">
        <x:v>420</x:v>
      </x:c>
      <x:c r="S528" s="3" t="str"/>
    </x:row>
    <x:row r="529" ht="22" customHeight="1">
      <x:c r="A529" s="3" t="str">
        <x:v>TX1840134</x:v>
      </x:c>
      <x:c r="B529" s="3" t="str">
        <x:v>100069320</x:v>
      </x:c>
      <x:c r="C529" s="11" t="d">
        <x:v>2011-10-01T00:00:00.000Z</x:v>
      </x:c>
      <x:c r="D529" s="11" t="d">
        <x:v>2011-12-31T00:00:00.000Z</x:v>
      </x:c>
      <x:c r="E529" s="3" t="str">
        <x:v>N</x:v>
      </x:c>
      <x:c r="F529" s="3" t="str">
        <x:v>MR</x:v>
      </x:c>
      <x:c r="G529" s="3" t="str">
        <x:v>0999</x:v>
      </x:c>
      <x:c r="H529" s="12" t="str"/>
      <x:c r="I529" s="3" t="str"/>
      <x:c r="J529" s="3" t="str">
        <x:v>4.0 mg/L</x:v>
      </x:c>
      <x:c r="K529" s="3" t="str">
        <x:v>Resolved</x:v>
      </x:c>
      <x:c r="L529" s="11" t="d">
        <x:v>2011-12-31T00:00:00.000Z</x:v>
      </x:c>
      <x:c r="M529" s="11" t="d">
        <x:v>2014-12-18T00:00:00.000Z</x:v>
      </x:c>
      <x:c r="N529" s="11" t="d">
        <x:v>2017-03-28T00:00:00.000Z</x:v>
      </x:c>
      <x:c r="O529" s="3" t="str"/>
      <x:c r="P529" s="3" t="str">
        <x:v>2026Q3</x:v>
      </x:c>
      <x:c r="Q529" s="3" t="str">
        <x:v>27</x:v>
      </x:c>
      <x:c r="R529" s="3" t="str">
        <x:v>210</x:v>
      </x:c>
      <x:c r="S529" s="3" t="str"/>
    </x:row>
    <x:row r="530" ht="22" customHeight="1">
      <x:c r="A530" s="3" t="str">
        <x:v>TX1840134</x:v>
      </x:c>
      <x:c r="B530" s="3" t="str">
        <x:v>100069321</x:v>
      </x:c>
      <x:c r="C530" s="11" t="d">
        <x:v>2012-01-01T00:00:00.000Z</x:v>
      </x:c>
      <x:c r="D530" s="11" t="d">
        <x:v>2012-03-31T00:00:00.000Z</x:v>
      </x:c>
      <x:c r="E530" s="3" t="str">
        <x:v>N</x:v>
      </x:c>
      <x:c r="F530" s="3" t="str">
        <x:v>MR</x:v>
      </x:c>
      <x:c r="G530" s="3" t="str">
        <x:v>0999</x:v>
      </x:c>
      <x:c r="H530" s="12" t="str"/>
      <x:c r="I530" s="3" t="str"/>
      <x:c r="J530" s="3" t="str">
        <x:v>4.0 mg/L</x:v>
      </x:c>
      <x:c r="K530" s="3" t="str">
        <x:v>Resolved</x:v>
      </x:c>
      <x:c r="L530" s="11" t="d">
        <x:v>2012-03-31T00:00:00.000Z</x:v>
      </x:c>
      <x:c r="M530" s="11" t="d">
        <x:v>2014-12-18T00:00:00.000Z</x:v>
      </x:c>
      <x:c r="N530" s="11" t="d">
        <x:v>2017-03-28T00:00:00.000Z</x:v>
      </x:c>
      <x:c r="O530" s="3" t="str"/>
      <x:c r="P530" s="3" t="str">
        <x:v>2026Q3</x:v>
      </x:c>
      <x:c r="Q530" s="3" t="str">
        <x:v>27</x:v>
      </x:c>
      <x:c r="R530" s="3" t="str">
        <x:v>210</x:v>
      </x:c>
      <x:c r="S530" s="3" t="str"/>
    </x:row>
    <x:row r="531" ht="22" customHeight="1">
      <x:c r="A531" s="3" t="str">
        <x:v>TX1840134</x:v>
      </x:c>
      <x:c r="B531" s="3" t="str">
        <x:v>100069322</x:v>
      </x:c>
      <x:c r="C531" s="11" t="d">
        <x:v>2012-04-01T00:00:00.000Z</x:v>
      </x:c>
      <x:c r="D531" s="11" t="d">
        <x:v>2012-06-30T00:00:00.000Z</x:v>
      </x:c>
      <x:c r="E531" s="3" t="str">
        <x:v>N</x:v>
      </x:c>
      <x:c r="F531" s="3" t="str">
        <x:v>MR</x:v>
      </x:c>
      <x:c r="G531" s="3" t="str">
        <x:v>0999</x:v>
      </x:c>
      <x:c r="H531" s="12" t="str"/>
      <x:c r="I531" s="3" t="str"/>
      <x:c r="J531" s="3" t="str">
        <x:v>4.0 mg/L</x:v>
      </x:c>
      <x:c r="K531" s="3" t="str">
        <x:v>Resolved</x:v>
      </x:c>
      <x:c r="L531" s="11" t="d">
        <x:v>2012-06-30T00:00:00.000Z</x:v>
      </x:c>
      <x:c r="M531" s="11" t="d">
        <x:v>2014-12-18T00:00:00.000Z</x:v>
      </x:c>
      <x:c r="N531" s="11" t="d">
        <x:v>2017-03-28T00:00:00.000Z</x:v>
      </x:c>
      <x:c r="O531" s="3" t="str"/>
      <x:c r="P531" s="3" t="str">
        <x:v>2026Q3</x:v>
      </x:c>
      <x:c r="Q531" s="3" t="str">
        <x:v>27</x:v>
      </x:c>
      <x:c r="R531" s="3" t="str">
        <x:v>210</x:v>
      </x:c>
      <x:c r="S531" s="3" t="str"/>
    </x:row>
    <x:row r="532" ht="22" customHeight="1">
      <x:c r="A532" s="3" t="str">
        <x:v>TX1840134</x:v>
      </x:c>
      <x:c r="B532" s="3" t="str">
        <x:v>100069308</x:v>
      </x:c>
      <x:c r="C532" s="11" t="d">
        <x:v>2012-07-01T00:00:00.000Z</x:v>
      </x:c>
      <x:c r="D532" s="11" t="d">
        <x:v>2013-08-13T00:00:00.000Z</x:v>
      </x:c>
      <x:c r="E532" s="3" t="str">
        <x:v>N</x:v>
      </x:c>
      <x:c r="F532" s="3" t="str">
        <x:v>Other</x:v>
      </x:c>
      <x:c r="G532" s="3" t="str">
        <x:v>7000</x:v>
      </x:c>
      <x:c r="H532" s="12" t="str"/>
      <x:c r="I532" s="3" t="str"/>
      <x:c r="J532" s="3" t="str">
        <x:v> </x:v>
      </x:c>
      <x:c r="K532" s="3" t="str">
        <x:v>Resolved</x:v>
      </x:c>
      <x:c r="L532" s="11" t="d">
        <x:v>2013-08-13T00:00:00.000Z</x:v>
      </x:c>
      <x:c r="M532" s="11" t="d">
        <x:v>2014-12-18T00:00:00.000Z</x:v>
      </x:c>
      <x:c r="N532" s="11" t="d">
        <x:v>2016-09-23T00:00:00.000Z</x:v>
      </x:c>
      <x:c r="O532" s="3" t="str"/>
      <x:c r="P532" s="3" t="str">
        <x:v>2026Q3</x:v>
      </x:c>
      <x:c r="Q532" s="3" t="str">
        <x:v>71</x:v>
      </x:c>
      <x:c r="R532" s="3" t="str">
        <x:v>420</x:v>
      </x:c>
      <x:c r="S532" s="3" t="str"/>
    </x:row>
    <x:row r="533" ht="22" customHeight="1">
      <x:c r="A533" s="3" t="str">
        <x:v>TX1840134</x:v>
      </x:c>
      <x:c r="B533" s="3" t="str">
        <x:v>100069323</x:v>
      </x:c>
      <x:c r="C533" s="11" t="d">
        <x:v>2012-07-01T00:00:00.000Z</x:v>
      </x:c>
      <x:c r="D533" s="11" t="d">
        <x:v>2012-09-30T00:00:00.000Z</x:v>
      </x:c>
      <x:c r="E533" s="3" t="str">
        <x:v>N</x:v>
      </x:c>
      <x:c r="F533" s="3" t="str">
        <x:v>MR</x:v>
      </x:c>
      <x:c r="G533" s="3" t="str">
        <x:v>0999</x:v>
      </x:c>
      <x:c r="H533" s="12" t="str"/>
      <x:c r="I533" s="3" t="str"/>
      <x:c r="J533" s="3" t="str">
        <x:v>4.0 mg/L</x:v>
      </x:c>
      <x:c r="K533" s="3" t="str">
        <x:v>Resolved</x:v>
      </x:c>
      <x:c r="L533" s="11" t="d">
        <x:v>2012-09-30T00:00:00.000Z</x:v>
      </x:c>
      <x:c r="M533" s="11" t="d">
        <x:v>2014-12-18T00:00:00.000Z</x:v>
      </x:c>
      <x:c r="N533" s="11" t="d">
        <x:v>2017-03-28T00:00:00.000Z</x:v>
      </x:c>
      <x:c r="O533" s="3" t="str"/>
      <x:c r="P533" s="3" t="str">
        <x:v>2026Q3</x:v>
      </x:c>
      <x:c r="Q533" s="3" t="str">
        <x:v>27</x:v>
      </x:c>
      <x:c r="R533" s="3" t="str">
        <x:v>210</x:v>
      </x:c>
      <x:c r="S533" s="3" t="str"/>
    </x:row>
    <x:row r="534" ht="22" customHeight="1">
      <x:c r="A534" s="3" t="str">
        <x:v>TX1840134</x:v>
      </x:c>
      <x:c r="B534" s="3" t="str">
        <x:v>100069324</x:v>
      </x:c>
      <x:c r="C534" s="11" t="d">
        <x:v>2012-10-01T00:00:00.000Z</x:v>
      </x:c>
      <x:c r="D534" s="11" t="d">
        <x:v>2012-12-31T00:00:00.000Z</x:v>
      </x:c>
      <x:c r="E534" s="3" t="str">
        <x:v>N</x:v>
      </x:c>
      <x:c r="F534" s="3" t="str">
        <x:v>MR</x:v>
      </x:c>
      <x:c r="G534" s="3" t="str">
        <x:v>0999</x:v>
      </x:c>
      <x:c r="H534" s="12" t="str"/>
      <x:c r="I534" s="3" t="str"/>
      <x:c r="J534" s="3" t="str">
        <x:v>4.0 mg/L</x:v>
      </x:c>
      <x:c r="K534" s="3" t="str">
        <x:v>Resolved</x:v>
      </x:c>
      <x:c r="L534" s="11" t="d">
        <x:v>2012-12-31T00:00:00.000Z</x:v>
      </x:c>
      <x:c r="M534" s="11" t="d">
        <x:v>2014-12-18T00:00:00.000Z</x:v>
      </x:c>
      <x:c r="N534" s="11" t="d">
        <x:v>2017-03-28T00:00:00.000Z</x:v>
      </x:c>
      <x:c r="O534" s="3" t="str"/>
      <x:c r="P534" s="3" t="str">
        <x:v>2026Q3</x:v>
      </x:c>
      <x:c r="Q534" s="3" t="str">
        <x:v>27</x:v>
      </x:c>
      <x:c r="R534" s="3" t="str">
        <x:v>210</x:v>
      </x:c>
      <x:c r="S534" s="3" t="str"/>
    </x:row>
    <x:row r="535" ht="22" customHeight="1">
      <x:c r="A535" s="3" t="str">
        <x:v>TX1840134</x:v>
      </x:c>
      <x:c r="B535" s="3" t="str">
        <x:v>100069310</x:v>
      </x:c>
      <x:c r="C535" s="11" t="d">
        <x:v>2013-01-01T00:00:00.000Z</x:v>
      </x:c>
      <x:c r="D535" s="11" t="d">
        <x:v>2013-03-31T00:00:00.000Z</x:v>
      </x:c>
      <x:c r="E535" s="3" t="str">
        <x:v>N</x:v>
      </x:c>
      <x:c r="F535" s="3" t="str">
        <x:v>MR</x:v>
      </x:c>
      <x:c r="G535" s="3" t="str">
        <x:v>0999</x:v>
      </x:c>
      <x:c r="H535" s="12" t="str"/>
      <x:c r="I535" s="3" t="str"/>
      <x:c r="J535" s="3" t="str">
        <x:v>4.0 mg/L</x:v>
      </x:c>
      <x:c r="K535" s="3" t="str">
        <x:v>Resolved</x:v>
      </x:c>
      <x:c r="L535" s="11" t="d">
        <x:v>2013-03-31T00:00:00.000Z</x:v>
      </x:c>
      <x:c r="M535" s="11" t="d">
        <x:v>2014-12-18T00:00:00.000Z</x:v>
      </x:c>
      <x:c r="N535" s="11" t="d">
        <x:v>2017-01-04T00:00:00.000Z</x:v>
      </x:c>
      <x:c r="O535" s="3" t="str"/>
      <x:c r="P535" s="3" t="str">
        <x:v>2026Q3</x:v>
      </x:c>
      <x:c r="Q535" s="3" t="str">
        <x:v>27</x:v>
      </x:c>
      <x:c r="R535" s="3" t="str">
        <x:v>210</x:v>
      </x:c>
      <x:c r="S535" s="3" t="str"/>
    </x:row>
    <x:row r="536" ht="22" customHeight="1">
      <x:c r="A536" s="3" t="str">
        <x:v>TX1840134</x:v>
      </x:c>
      <x:c r="B536" s="3" t="str">
        <x:v>100069309</x:v>
      </x:c>
      <x:c r="C536" s="11" t="d">
        <x:v>2013-04-01T00:00:00.000Z</x:v>
      </x:c>
      <x:c r="D536" s="11" t="d">
        <x:v>2013-06-30T00:00:00.000Z</x:v>
      </x:c>
      <x:c r="E536" s="3" t="str">
        <x:v>N</x:v>
      </x:c>
      <x:c r="F536" s="3" t="str">
        <x:v>MR</x:v>
      </x:c>
      <x:c r="G536" s="3" t="str">
        <x:v>0999</x:v>
      </x:c>
      <x:c r="H536" s="12" t="str"/>
      <x:c r="I536" s="3" t="str"/>
      <x:c r="J536" s="3" t="str">
        <x:v>4.0 mg/L</x:v>
      </x:c>
      <x:c r="K536" s="3" t="str">
        <x:v>Resolved</x:v>
      </x:c>
      <x:c r="L536" s="11" t="d">
        <x:v>2013-06-30T00:00:00.000Z</x:v>
      </x:c>
      <x:c r="M536" s="11" t="d">
        <x:v>2014-12-18T00:00:00.000Z</x:v>
      </x:c>
      <x:c r="N536" s="11" t="d">
        <x:v>2017-01-04T00:00:00.000Z</x:v>
      </x:c>
      <x:c r="O536" s="3" t="str"/>
      <x:c r="P536" s="3" t="str">
        <x:v>2026Q3</x:v>
      </x:c>
      <x:c r="Q536" s="3" t="str">
        <x:v>27</x:v>
      </x:c>
      <x:c r="R536" s="3" t="str">
        <x:v>210</x:v>
      </x:c>
      <x:c r="S536" s="3" t="str"/>
    </x:row>
    <x:row r="537" ht="22" customHeight="1">
      <x:c r="A537" s="3" t="str">
        <x:v>TX1840134</x:v>
      </x:c>
      <x:c r="B537" s="3" t="str">
        <x:v>100069325</x:v>
      </x:c>
      <x:c r="C537" s="11" t="d">
        <x:v>2013-07-01T00:00:00.000Z</x:v>
      </x:c>
      <x:c r="D537" s="11" t="d">
        <x:v>2013-09-30T00:00:00.000Z</x:v>
      </x:c>
      <x:c r="E537" s="3" t="str">
        <x:v>N</x:v>
      </x:c>
      <x:c r="F537" s="3" t="str">
        <x:v>MR</x:v>
      </x:c>
      <x:c r="G537" s="3" t="str">
        <x:v>0999</x:v>
      </x:c>
      <x:c r="H537" s="12" t="str"/>
      <x:c r="I537" s="3" t="str"/>
      <x:c r="J537" s="3" t="str">
        <x:v>4.0 mg/L</x:v>
      </x:c>
      <x:c r="K537" s="3" t="str">
        <x:v>Resolved</x:v>
      </x:c>
      <x:c r="L537" s="11" t="d">
        <x:v>2013-09-30T00:00:00.000Z</x:v>
      </x:c>
      <x:c r="M537" s="11" t="d">
        <x:v>2014-12-18T00:00:00.000Z</x:v>
      </x:c>
      <x:c r="N537" s="11" t="d">
        <x:v>2017-06-26T00:00:00.000Z</x:v>
      </x:c>
      <x:c r="O537" s="3" t="str"/>
      <x:c r="P537" s="3" t="str">
        <x:v>2026Q3</x:v>
      </x:c>
      <x:c r="Q537" s="3" t="str">
        <x:v>27</x:v>
      </x:c>
      <x:c r="R537" s="3" t="str">
        <x:v>210</x:v>
      </x:c>
      <x:c r="S537" s="3" t="str"/>
    </x:row>
    <x:row r="538" ht="22" customHeight="1">
      <x:c r="A538" s="3" t="str">
        <x:v>TX1840134</x:v>
      </x:c>
      <x:c r="B538" s="3" t="str">
        <x:v>100069312</x:v>
      </x:c>
      <x:c r="C538" s="11" t="d">
        <x:v>2014-02-13T00:00:00.000Z</x:v>
      </x:c>
      <x:c r="D538" s="11" t="d">
        <x:v>2014-04-11T00:00:00.000Z</x:v>
      </x:c>
      <x:c r="E538" s="3" t="str">
        <x:v>N</x:v>
      </x:c>
      <x:c r="F538" s="3" t="str">
        <x:v>Other</x:v>
      </x:c>
      <x:c r="G538" s="3" t="str">
        <x:v>7500</x:v>
      </x:c>
      <x:c r="H538" s="12" t="str"/>
      <x:c r="I538" s="3" t="str"/>
      <x:c r="J538" s="3" t="str">
        <x:v> </x:v>
      </x:c>
      <x:c r="K538" s="3" t="str">
        <x:v>Resolved</x:v>
      </x:c>
      <x:c r="L538" s="11" t="d">
        <x:v>2014-04-11T00:00:00.000Z</x:v>
      </x:c>
      <x:c r="M538" s="11" t="d">
        <x:v>2017-01-04T00:00:00.000Z</x:v>
      </x:c>
      <x:c r="N538" s="11" t="d">
        <x:v>2017-06-26T00:00:00.000Z</x:v>
      </x:c>
      <x:c r="O538" s="3" t="str"/>
      <x:c r="P538" s="3" t="str">
        <x:v>2026Q3</x:v>
      </x:c>
      <x:c r="Q538" s="3" t="str">
        <x:v>75</x:v>
      </x:c>
      <x:c r="R538" s="3" t="str">
        <x:v>410</x:v>
      </x:c>
      <x:c r="S538" s="3" t="str"/>
    </x:row>
    <x:row r="539" ht="22" customHeight="1">
      <x:c r="A539" s="3" t="str">
        <x:v>TX1840134</x:v>
      </x:c>
      <x:c r="B539" s="3" t="str">
        <x:v>100069313</x:v>
      </x:c>
      <x:c r="C539" s="11" t="d">
        <x:v>2014-02-13T00:00:00.000Z</x:v>
      </x:c>
      <x:c r="D539" s="11" t="d">
        <x:v>2014-04-11T00:00:00.000Z</x:v>
      </x:c>
      <x:c r="E539" s="3" t="str">
        <x:v>N</x:v>
      </x:c>
      <x:c r="F539" s="3" t="str">
        <x:v>Other</x:v>
      </x:c>
      <x:c r="G539" s="3" t="str">
        <x:v>7500</x:v>
      </x:c>
      <x:c r="H539" s="12" t="str"/>
      <x:c r="I539" s="3" t="str"/>
      <x:c r="J539" s="3" t="str">
        <x:v> </x:v>
      </x:c>
      <x:c r="K539" s="3" t="str">
        <x:v>Resolved</x:v>
      </x:c>
      <x:c r="L539" s="11" t="d">
        <x:v>2014-04-11T00:00:00.000Z</x:v>
      </x:c>
      <x:c r="M539" s="11" t="d">
        <x:v>2017-01-04T00:00:00.000Z</x:v>
      </x:c>
      <x:c r="N539" s="11" t="d">
        <x:v>2017-06-26T00:00:00.000Z</x:v>
      </x:c>
      <x:c r="O539" s="3" t="str"/>
      <x:c r="P539" s="3" t="str">
        <x:v>2026Q3</x:v>
      </x:c>
      <x:c r="Q539" s="3" t="str">
        <x:v>75</x:v>
      </x:c>
      <x:c r="R539" s="3" t="str">
        <x:v>410</x:v>
      </x:c>
      <x:c r="S539" s="3" t="str"/>
    </x:row>
    <x:row r="540" ht="22" customHeight="1">
      <x:c r="A540" s="3" t="str">
        <x:v>TX1840134</x:v>
      </x:c>
      <x:c r="B540" s="3" t="str">
        <x:v>100069327</x:v>
      </x:c>
      <x:c r="C540" s="11" t="d">
        <x:v>2014-08-19T00:00:00.000Z</x:v>
      </x:c>
      <x:c r="D540" s="11" t="d">
        <x:v>2014-04-03T00:00:00.000Z</x:v>
      </x:c>
      <x:c r="E540" s="3" t="str">
        <x:v>N</x:v>
      </x:c>
      <x:c r="F540" s="3" t="str">
        <x:v>Other</x:v>
      </x:c>
      <x:c r="G540" s="3" t="str">
        <x:v>7500</x:v>
      </x:c>
      <x:c r="H540" s="12" t="str"/>
      <x:c r="I540" s="3" t="str"/>
      <x:c r="J540" s="3" t="str">
        <x:v> </x:v>
      </x:c>
      <x:c r="K540" s="3" t="str">
        <x:v>Resolved</x:v>
      </x:c>
      <x:c r="L540" s="11" t="d">
        <x:v>2014-04-03T00:00:00.000Z</x:v>
      </x:c>
      <x:c r="M540" s="11" t="d">
        <x:v>2017-01-04T00:00:00.000Z</x:v>
      </x:c>
      <x:c r="N540" s="11" t="d">
        <x:v>2017-09-25T00:00:00.000Z</x:v>
      </x:c>
      <x:c r="O540" s="3" t="str">
        <x:v>End precedes start</x:v>
      </x:c>
      <x:c r="P540" s="3" t="str">
        <x:v>2026Q3</x:v>
      </x:c>
      <x:c r="Q540" s="3" t="str">
        <x:v>75</x:v>
      </x:c>
      <x:c r="R540" s="3" t="str">
        <x:v>410</x:v>
      </x:c>
      <x:c r="S540" s="3" t="str"/>
    </x:row>
    <x:row r="541" ht="22" customHeight="1">
      <x:c r="A541" s="3" t="str">
        <x:v>TX1840134</x:v>
      </x:c>
      <x:c r="B541" s="3" t="str">
        <x:v>100069328</x:v>
      </x:c>
      <x:c r="C541" s="11" t="d">
        <x:v>2014-12-30T00:00:00.000Z</x:v>
      </x:c>
      <x:c r="D541" s="11" t="d">
        <x:v>2020-10-15T00:00:00.000Z</x:v>
      </x:c>
      <x:c r="E541" s="3" t="str">
        <x:v>N</x:v>
      </x:c>
      <x:c r="F541" s="3" t="str">
        <x:v>MR</x:v>
      </x:c>
      <x:c r="G541" s="3" t="str">
        <x:v>5000</x:v>
      </x:c>
      <x:c r="H541" s="12" t="str"/>
      <x:c r="I541" s="3" t="str"/>
      <x:c r="J541" s="3" t="str">
        <x:v>TT </x:v>
      </x:c>
      <x:c r="K541" s="3" t="str">
        <x:v>Resolved</x:v>
      </x:c>
      <x:c r="L541" s="11" t="d">
        <x:v>2020-10-15T00:00:00.000Z</x:v>
      </x:c>
      <x:c r="M541" s="11" t="d">
        <x:v>2017-01-04T00:00:00.000Z</x:v>
      </x:c>
      <x:c r="N541" s="11" t="d">
        <x:v>2023-12-21T00:00:00.000Z</x:v>
      </x:c>
      <x:c r="O541" s="3" t="str"/>
      <x:c r="P541" s="3" t="str">
        <x:v>2026Q3</x:v>
      </x:c>
      <x:c r="Q541" s="3" t="str">
        <x:v>66</x:v>
      </x:c>
      <x:c r="R541" s="3" t="str">
        <x:v>350</x:v>
      </x:c>
      <x:c r="S541" s="3" t="str"/>
    </x:row>
    <x:row r="542" ht="22" customHeight="1">
      <x:c r="A542" s="3" t="str">
        <x:v>TX1840134</x:v>
      </x:c>
      <x:c r="B542" s="3" t="str">
        <x:v>100069330</x:v>
      </x:c>
      <x:c r="C542" s="11" t="d">
        <x:v>2015-07-01T00:00:00.000Z</x:v>
      </x:c>
      <x:c r="D542" s="11" t="d">
        <x:v>2016-01-29T00:00:00.000Z</x:v>
      </x:c>
      <x:c r="E542" s="3" t="str">
        <x:v>N</x:v>
      </x:c>
      <x:c r="F542" s="3" t="str">
        <x:v>Other</x:v>
      </x:c>
      <x:c r="G542" s="3" t="str">
        <x:v>7000</x:v>
      </x:c>
      <x:c r="H542" s="12" t="str"/>
      <x:c r="I542" s="3" t="str"/>
      <x:c r="J542" s="3" t="str">
        <x:v> </x:v>
      </x:c>
      <x:c r="K542" s="3" t="str">
        <x:v>Resolved</x:v>
      </x:c>
      <x:c r="L542" s="11" t="d">
        <x:v>2016-01-29T00:00:00.000Z</x:v>
      </x:c>
      <x:c r="M542" s="11" t="d">
        <x:v>2017-01-04T00:00:00.000Z</x:v>
      </x:c>
      <x:c r="N542" s="11" t="d">
        <x:v>2019-03-29T00:00:00.000Z</x:v>
      </x:c>
      <x:c r="O542" s="3" t="str"/>
      <x:c r="P542" s="3" t="str">
        <x:v>2026Q3</x:v>
      </x:c>
      <x:c r="Q542" s="3" t="str">
        <x:v>71</x:v>
      </x:c>
      <x:c r="R542" s="3" t="str">
        <x:v>420</x:v>
      </x:c>
      <x:c r="S542" s="3" t="str"/>
    </x:row>
    <x:row r="543" ht="22" customHeight="1">
      <x:c r="A543" s="3" t="str">
        <x:v>TX1840134</x:v>
      </x:c>
      <x:c r="B543" s="3" t="str">
        <x:v>100069331</x:v>
      </x:c>
      <x:c r="C543" s="11" t="d">
        <x:v>2016-01-01T00:00:00.000Z</x:v>
      </x:c>
      <x:c r="D543" s="11" t="d">
        <x:v>2016-03-31T00:00:00.000Z</x:v>
      </x:c>
      <x:c r="E543" s="3" t="str">
        <x:v>N</x:v>
      </x:c>
      <x:c r="F543" s="3" t="str">
        <x:v>MR</x:v>
      </x:c>
      <x:c r="G543" s="3" t="str">
        <x:v>0999</x:v>
      </x:c>
      <x:c r="H543" s="12" t="str"/>
      <x:c r="I543" s="3" t="str"/>
      <x:c r="J543" s="3" t="str">
        <x:v>4.0 mg/L</x:v>
      </x:c>
      <x:c r="K543" s="3" t="str">
        <x:v>Resolved</x:v>
      </x:c>
      <x:c r="L543" s="11" t="d">
        <x:v>2016-03-31T00:00:00.000Z</x:v>
      </x:c>
      <x:c r="M543" s="11" t="d">
        <x:v>2017-01-04T00:00:00.000Z</x:v>
      </x:c>
      <x:c r="N543" s="11" t="d">
        <x:v>2019-08-15T00:00:00.000Z</x:v>
      </x:c>
      <x:c r="O543" s="3" t="str"/>
      <x:c r="P543" s="3" t="str">
        <x:v>2026Q3</x:v>
      </x:c>
      <x:c r="Q543" s="3" t="str">
        <x:v>27</x:v>
      </x:c>
      <x:c r="R543" s="3" t="str">
        <x:v>210</x:v>
      </x:c>
      <x:c r="S543" s="3" t="str"/>
    </x:row>
    <x:row r="544" ht="22" customHeight="1">
      <x:c r="A544" s="3" t="str">
        <x:v>TX1840134</x:v>
      </x:c>
      <x:c r="B544" s="3" t="str">
        <x:v>100069332</x:v>
      </x:c>
      <x:c r="C544" s="11" t="d">
        <x:v>2016-10-13T00:00:00.000Z</x:v>
      </x:c>
      <x:c r="D544" s="11" t="d">
        <x:v>2018-01-18T00:00:00.000Z</x:v>
      </x:c>
      <x:c r="E544" s="3" t="str">
        <x:v>N</x:v>
      </x:c>
      <x:c r="F544" s="3" t="str">
        <x:v>Other</x:v>
      </x:c>
      <x:c r="G544" s="3" t="str">
        <x:v>7500</x:v>
      </x:c>
      <x:c r="H544" s="12" t="str"/>
      <x:c r="I544" s="3" t="str"/>
      <x:c r="J544" s="3" t="str">
        <x:v> </x:v>
      </x:c>
      <x:c r="K544" s="3" t="str">
        <x:v>Resolved</x:v>
      </x:c>
      <x:c r="L544" s="11" t="d">
        <x:v>2018-01-18T00:00:00.000Z</x:v>
      </x:c>
      <x:c r="M544" s="11" t="d">
        <x:v>2017-01-05T00:00:00.000Z</x:v>
      </x:c>
      <x:c r="N544" s="11" t="d">
        <x:v>2021-05-17T00:00:00.000Z</x:v>
      </x:c>
      <x:c r="O544" s="3" t="str"/>
      <x:c r="P544" s="3" t="str">
        <x:v>2026Q3</x:v>
      </x:c>
      <x:c r="Q544" s="3" t="str">
        <x:v>75</x:v>
      </x:c>
      <x:c r="R544" s="3" t="str">
        <x:v>410</x:v>
      </x:c>
      <x:c r="S544" s="3" t="str"/>
    </x:row>
    <x:row r="545" ht="22" customHeight="1">
      <x:c r="A545" s="3" t="str">
        <x:v>TX1840134</x:v>
      </x:c>
      <x:c r="B545" s="3" t="str">
        <x:v>100069334</x:v>
      </x:c>
      <x:c r="C545" s="11" t="d">
        <x:v>2017-07-01T00:00:00.000Z</x:v>
      </x:c>
      <x:c r="D545" s="11" t="d">
        <x:v>2019-07-02T00:00:00.000Z</x:v>
      </x:c>
      <x:c r="E545" s="3" t="str">
        <x:v>N</x:v>
      </x:c>
      <x:c r="F545" s="3" t="str">
        <x:v>Other</x:v>
      </x:c>
      <x:c r="G545" s="3" t="str">
        <x:v>7000</x:v>
      </x:c>
      <x:c r="H545" s="12" t="str"/>
      <x:c r="I545" s="3" t="str"/>
      <x:c r="J545" s="3" t="str">
        <x:v> </x:v>
      </x:c>
      <x:c r="K545" s="3" t="str">
        <x:v>Resolved</x:v>
      </x:c>
      <x:c r="L545" s="11" t="d">
        <x:v>2019-07-02T00:00:00.000Z</x:v>
      </x:c>
      <x:c r="M545" s="11" t="d">
        <x:v>2018-01-02T00:00:00.000Z</x:v>
      </x:c>
      <x:c r="N545" s="11" t="d">
        <x:v>2022-09-22T00:00:00.000Z</x:v>
      </x:c>
      <x:c r="O545" s="3" t="str"/>
      <x:c r="P545" s="3" t="str">
        <x:v>2026Q3</x:v>
      </x:c>
      <x:c r="Q545" s="3" t="str">
        <x:v>71</x:v>
      </x:c>
      <x:c r="R545" s="3" t="str">
        <x:v>420</x:v>
      </x:c>
      <x:c r="S545" s="3" t="str"/>
    </x:row>
    <x:row r="546" ht="22" customHeight="1">
      <x:c r="A546" s="3" t="str">
        <x:v>TX1840134</x:v>
      </x:c>
      <x:c r="B546" s="3" t="str">
        <x:v>100069337</x:v>
      </x:c>
      <x:c r="C546" s="11" t="d">
        <x:v>2017-07-01T00:00:00.000Z</x:v>
      </x:c>
      <x:c r="D546" s="11" t="d">
        <x:v>2017-09-30T00:00:00.000Z</x:v>
      </x:c>
      <x:c r="E546" s="3" t="str">
        <x:v>N</x:v>
      </x:c>
      <x:c r="F546" s="3" t="str">
        <x:v>MR</x:v>
      </x:c>
      <x:c r="G546" s="3" t="str">
        <x:v>0999</x:v>
      </x:c>
      <x:c r="H546" s="12" t="str"/>
      <x:c r="I546" s="3" t="str"/>
      <x:c r="J546" s="3" t="str">
        <x:v>4.0 mg/L</x:v>
      </x:c>
      <x:c r="K546" s="3" t="str">
        <x:v>Resolved</x:v>
      </x:c>
      <x:c r="L546" s="11" t="d">
        <x:v>2017-09-30T00:00:00.000Z</x:v>
      </x:c>
      <x:c r="M546" s="11" t="d">
        <x:v>2018-03-29T00:00:00.000Z</x:v>
      </x:c>
      <x:c r="N546" s="11" t="d">
        <x:v>2021-03-23T00:00:00.000Z</x:v>
      </x:c>
      <x:c r="O546" s="3" t="str"/>
      <x:c r="P546" s="3" t="str">
        <x:v>2026Q3</x:v>
      </x:c>
      <x:c r="Q546" s="3" t="str">
        <x:v>27</x:v>
      </x:c>
      <x:c r="R546" s="3" t="str">
        <x:v>210</x:v>
      </x:c>
      <x:c r="S546" s="3" t="str"/>
    </x:row>
    <x:row r="547" ht="22" customHeight="1">
      <x:c r="A547" s="3" t="str">
        <x:v>TX1840134</x:v>
      </x:c>
      <x:c r="B547" s="3" t="str">
        <x:v>100069333</x:v>
      </x:c>
      <x:c r="C547" s="11" t="d">
        <x:v>2017-10-01T00:00:00.000Z</x:v>
      </x:c>
      <x:c r="D547" s="11" t="d">
        <x:v>2021-10-01T00:00:00.000Z</x:v>
      </x:c>
      <x:c r="E547" s="3" t="str">
        <x:v>N</x:v>
      </x:c>
      <x:c r="F547" s="3" t="str">
        <x:v>MR</x:v>
      </x:c>
      <x:c r="G547" s="3" t="str">
        <x:v>5000</x:v>
      </x:c>
      <x:c r="H547" s="12" t="str"/>
      <x:c r="I547" s="3" t="str"/>
      <x:c r="J547" s="3" t="str">
        <x:v>TT </x:v>
      </x:c>
      <x:c r="K547" s="3" t="str">
        <x:v>Resolved</x:v>
      </x:c>
      <x:c r="L547" s="11" t="d">
        <x:v>2021-10-01T00:00:00.000Z</x:v>
      </x:c>
      <x:c r="M547" s="11" t="d">
        <x:v>2018-01-05T00:00:00.000Z</x:v>
      </x:c>
      <x:c r="N547" s="11" t="d">
        <x:v>2024-12-30T00:00:00.000Z</x:v>
      </x:c>
      <x:c r="O547" s="3" t="str"/>
      <x:c r="P547" s="3" t="str">
        <x:v>2026Q3</x:v>
      </x:c>
      <x:c r="Q547" s="3" t="str">
        <x:v>52</x:v>
      </x:c>
      <x:c r="R547" s="3" t="str">
        <x:v>350</x:v>
      </x:c>
      <x:c r="S547" s="3" t="str"/>
    </x:row>
    <x:row r="548" ht="22" customHeight="1">
      <x:c r="A548" s="3" t="str">
        <x:v>TX1840134</x:v>
      </x:c>
      <x:c r="B548" s="3" t="str">
        <x:v>100069338</x:v>
      </x:c>
      <x:c r="C548" s="11" t="d">
        <x:v>2018-04-01T00:00:00.000Z</x:v>
      </x:c>
      <x:c r="D548" s="11" t="d">
        <x:v>2018-04-30T00:00:00.000Z</x:v>
      </x:c>
      <x:c r="E548" s="3" t="str">
        <x:v>N</x:v>
      </x:c>
      <x:c r="F548" s="3" t="str">
        <x:v>MON</x:v>
      </x:c>
      <x:c r="G548" s="3" t="str">
        <x:v>8000</x:v>
      </x:c>
      <x:c r="H548" s="12" t="str"/>
      <x:c r="I548" s="3" t="str"/>
      <x:c r="J548" s="3" t="str"/>
      <x:c r="K548" s="3" t="str">
        <x:v>Resolved</x:v>
      </x:c>
      <x:c r="L548" s="11" t="d">
        <x:v>2018-04-30T00:00:00.000Z</x:v>
      </x:c>
      <x:c r="M548" s="11" t="d">
        <x:v>2018-06-18T00:00:00.000Z</x:v>
      </x:c>
      <x:c r="N548" s="11" t="d">
        <x:v>2021-05-17T00:00:00.000Z</x:v>
      </x:c>
      <x:c r="O548" s="3" t="str"/>
      <x:c r="P548" s="3" t="str">
        <x:v>2026Q3</x:v>
      </x:c>
      <x:c r="Q548" s="3" t="str">
        <x:v>3A</x:v>
      </x:c>
      <x:c r="R548" s="3" t="str">
        <x:v>111</x:v>
      </x:c>
      <x:c r="S548" s="3" t="str"/>
    </x:row>
    <x:row r="549" ht="22" customHeight="1">
      <x:c r="A549" s="3" t="str">
        <x:v>TX1840134</x:v>
      </x:c>
      <x:c r="B549" s="3" t="str">
        <x:v>100069341</x:v>
      </x:c>
      <x:c r="C549" s="11" t="d">
        <x:v>2018-04-01T00:00:00.000Z</x:v>
      </x:c>
      <x:c r="D549" s="11" t="d">
        <x:v>2019-11-26T00:00:00.000Z</x:v>
      </x:c>
      <x:c r="E549" s="3" t="str">
        <x:v>N</x:v>
      </x:c>
      <x:c r="F549" s="3" t="str">
        <x:v>Other</x:v>
      </x:c>
      <x:c r="G549" s="3" t="str">
        <x:v>7500</x:v>
      </x:c>
      <x:c r="H549" s="12" t="str"/>
      <x:c r="I549" s="3" t="str"/>
      <x:c r="J549" s="3" t="str">
        <x:v> </x:v>
      </x:c>
      <x:c r="K549" s="3" t="str">
        <x:v>Resolved</x:v>
      </x:c>
      <x:c r="L549" s="11" t="d">
        <x:v>2019-11-26T00:00:00.000Z</x:v>
      </x:c>
      <x:c r="M549" s="11" t="d">
        <x:v>2019-06-21T00:00:00.000Z</x:v>
      </x:c>
      <x:c r="N549" s="11" t="d">
        <x:v>2023-01-18T00:00:00.000Z</x:v>
      </x:c>
      <x:c r="O549" s="3" t="str"/>
      <x:c r="P549" s="3" t="str">
        <x:v>2026Q3</x:v>
      </x:c>
      <x:c r="Q549" s="3" t="str">
        <x:v>75</x:v>
      </x:c>
      <x:c r="R549" s="3" t="str">
        <x:v>410</x:v>
      </x:c>
      <x:c r="S549" s="3" t="str"/>
    </x:row>
    <x:row r="550" ht="22" customHeight="1">
      <x:c r="A550" s="3" t="str">
        <x:v>TX1840134</x:v>
      </x:c>
      <x:c r="B550" s="3" t="str">
        <x:v>100069340</x:v>
      </x:c>
      <x:c r="C550" s="11" t="d">
        <x:v>2018-07-01T00:00:00.000Z</x:v>
      </x:c>
      <x:c r="D550" s="11" t="d">
        <x:v>2019-03-04T00:00:00.000Z</x:v>
      </x:c>
      <x:c r="E550" s="3" t="str">
        <x:v>N</x:v>
      </x:c>
      <x:c r="F550" s="3" t="str">
        <x:v>Other</x:v>
      </x:c>
      <x:c r="G550" s="3" t="str">
        <x:v>7000</x:v>
      </x:c>
      <x:c r="H550" s="12" t="str"/>
      <x:c r="I550" s="3" t="str"/>
      <x:c r="J550" s="3" t="str">
        <x:v> </x:v>
      </x:c>
      <x:c r="K550" s="3" t="str">
        <x:v>Resolved</x:v>
      </x:c>
      <x:c r="L550" s="11" t="d">
        <x:v>2019-03-04T00:00:00.000Z</x:v>
      </x:c>
      <x:c r="M550" s="11" t="d">
        <x:v>2019-03-29T00:00:00.000Z</x:v>
      </x:c>
      <x:c r="N550" s="11" t="d">
        <x:v>2022-03-31T00:00:00.000Z</x:v>
      </x:c>
      <x:c r="O550" s="3" t="str"/>
      <x:c r="P550" s="3" t="str">
        <x:v>2026Q3</x:v>
      </x:c>
      <x:c r="Q550" s="3" t="str">
        <x:v>71</x:v>
      </x:c>
      <x:c r="R550" s="3" t="str">
        <x:v>420</x:v>
      </x:c>
      <x:c r="S550" s="3" t="str"/>
    </x:row>
    <x:row r="551" ht="22" customHeight="1">
      <x:c r="A551" s="3" t="str">
        <x:v>TX1840134</x:v>
      </x:c>
      <x:c r="B551" s="3" t="str">
        <x:v>100069339</x:v>
      </x:c>
      <x:c r="C551" s="11" t="d">
        <x:v>2018-10-01T00:00:00.000Z</x:v>
      </x:c>
      <x:c r="D551" s="11" t="d">
        <x:v>2021-10-01T00:00:00.000Z</x:v>
      </x:c>
      <x:c r="E551" s="3" t="str">
        <x:v>N</x:v>
      </x:c>
      <x:c r="F551" s="3" t="str">
        <x:v>MR</x:v>
      </x:c>
      <x:c r="G551" s="3" t="str">
        <x:v>5000</x:v>
      </x:c>
      <x:c r="H551" s="12" t="str"/>
      <x:c r="I551" s="3" t="str"/>
      <x:c r="J551" s="3" t="str">
        <x:v>TT </x:v>
      </x:c>
      <x:c r="K551" s="3" t="str">
        <x:v>Resolved</x:v>
      </x:c>
      <x:c r="L551" s="11" t="d">
        <x:v>2021-10-01T00:00:00.000Z</x:v>
      </x:c>
      <x:c r="M551" s="11" t="d">
        <x:v>2019-03-29T00:00:00.000Z</x:v>
      </x:c>
      <x:c r="N551" s="11" t="d">
        <x:v>2024-12-30T00:00:00.000Z</x:v>
      </x:c>
      <x:c r="O551" s="3" t="str"/>
      <x:c r="P551" s="3" t="str">
        <x:v>2026Q3</x:v>
      </x:c>
      <x:c r="Q551" s="3" t="str">
        <x:v>52</x:v>
      </x:c>
      <x:c r="R551" s="3" t="str">
        <x:v>350</x:v>
      </x:c>
      <x:c r="S551" s="3" t="str"/>
    </x:row>
    <x:row r="552" ht="22" customHeight="1">
      <x:c r="A552" s="3" t="str">
        <x:v>TX1840134</x:v>
      </x:c>
      <x:c r="B552" s="3" t="str">
        <x:v>100069343</x:v>
      </x:c>
      <x:c r="C552" s="11" t="d">
        <x:v>2019-04-01T00:00:00.000Z</x:v>
      </x:c>
      <x:c r="D552" s="11" t="d">
        <x:v>2019-06-30T00:00:00.000Z</x:v>
      </x:c>
      <x:c r="E552" s="3" t="str">
        <x:v>N</x:v>
      </x:c>
      <x:c r="F552" s="3" t="str">
        <x:v>MR</x:v>
      </x:c>
      <x:c r="G552" s="3" t="str">
        <x:v>0999</x:v>
      </x:c>
      <x:c r="H552" s="12" t="str"/>
      <x:c r="I552" s="3" t="str"/>
      <x:c r="J552" s="3" t="str">
        <x:v>4.0 mg/L</x:v>
      </x:c>
      <x:c r="K552" s="3" t="str">
        <x:v>Resolved</x:v>
      </x:c>
      <x:c r="L552" s="11" t="d">
        <x:v>2019-06-30T00:00:00.000Z</x:v>
      </x:c>
      <x:c r="M552" s="11" t="d">
        <x:v>2019-11-19T00:00:00.000Z</x:v>
      </x:c>
      <x:c r="N552" s="11" t="d">
        <x:v>2022-09-22T00:00:00.000Z</x:v>
      </x:c>
      <x:c r="O552" s="3" t="str"/>
      <x:c r="P552" s="3" t="str">
        <x:v>2026Q3</x:v>
      </x:c>
      <x:c r="Q552" s="3" t="str">
        <x:v>27</x:v>
      </x:c>
      <x:c r="R552" s="3" t="str">
        <x:v>210</x:v>
      </x:c>
      <x:c r="S552" s="3" t="str"/>
    </x:row>
    <x:row r="553" ht="22" customHeight="1">
      <x:c r="A553" s="3" t="str">
        <x:v>TX1840134</x:v>
      </x:c>
      <x:c r="B553" s="3" t="str">
        <x:v>100069344</x:v>
      </x:c>
      <x:c r="C553" s="11" t="d">
        <x:v>2019-10-01T00:00:00.000Z</x:v>
      </x:c>
      <x:c r="D553" s="11" t="d">
        <x:v>2021-10-01T00:00:00.000Z</x:v>
      </x:c>
      <x:c r="E553" s="3" t="str">
        <x:v>N</x:v>
      </x:c>
      <x:c r="F553" s="3" t="str">
        <x:v>MR</x:v>
      </x:c>
      <x:c r="G553" s="3" t="str">
        <x:v>5000</x:v>
      </x:c>
      <x:c r="H553" s="12" t="str"/>
      <x:c r="I553" s="3" t="str"/>
      <x:c r="J553" s="3" t="str">
        <x:v>TT </x:v>
      </x:c>
      <x:c r="K553" s="3" t="str">
        <x:v>Resolved</x:v>
      </x:c>
      <x:c r="L553" s="11" t="d">
        <x:v>2021-10-01T00:00:00.000Z</x:v>
      </x:c>
      <x:c r="M553" s="11" t="d">
        <x:v>2020-03-25T00:00:00.000Z</x:v>
      </x:c>
      <x:c r="N553" s="11" t="d">
        <x:v>2024-12-30T00:00:00.000Z</x:v>
      </x:c>
      <x:c r="O553" s="3" t="str"/>
      <x:c r="P553" s="3" t="str">
        <x:v>2026Q3</x:v>
      </x:c>
      <x:c r="Q553" s="3" t="str">
        <x:v>52</x:v>
      </x:c>
      <x:c r="R553" s="3" t="str">
        <x:v>350</x:v>
      </x:c>
      <x:c r="S553" s="3" t="str"/>
    </x:row>
    <x:row r="554" ht="22" customHeight="1">
      <x:c r="A554" s="3" t="str">
        <x:v>TX1840134</x:v>
      </x:c>
      <x:c r="B554" s="3" t="str">
        <x:v>100069345</x:v>
      </x:c>
      <x:c r="C554" s="11" t="d">
        <x:v>2020-01-09T00:00:00.000Z</x:v>
      </x:c>
      <x:c r="D554" s="11" t="d">
        <x:v>2020-08-31T00:00:00.000Z</x:v>
      </x:c>
      <x:c r="E554" s="3" t="str">
        <x:v>N</x:v>
      </x:c>
      <x:c r="F554" s="3" t="str">
        <x:v>Other</x:v>
      </x:c>
      <x:c r="G554" s="3" t="str">
        <x:v>7500</x:v>
      </x:c>
      <x:c r="H554" s="12" t="str"/>
      <x:c r="I554" s="3" t="str"/>
      <x:c r="J554" s="3" t="str">
        <x:v> </x:v>
      </x:c>
      <x:c r="K554" s="3" t="str">
        <x:v>Resolved</x:v>
      </x:c>
      <x:c r="L554" s="11" t="d">
        <x:v>2020-08-31T00:00:00.000Z</x:v>
      </x:c>
      <x:c r="M554" s="11" t="d">
        <x:v>2020-05-19T00:00:00.000Z</x:v>
      </x:c>
      <x:c r="N554" s="11" t="d">
        <x:v>2023-08-14T00:00:00.000Z</x:v>
      </x:c>
      <x:c r="O554" s="3" t="str"/>
      <x:c r="P554" s="3" t="str">
        <x:v>2026Q3</x:v>
      </x:c>
      <x:c r="Q554" s="3" t="str">
        <x:v>75</x:v>
      </x:c>
      <x:c r="R554" s="3" t="str">
        <x:v>410</x:v>
      </x:c>
      <x:c r="S554" s="3" t="str"/>
    </x:row>
    <x:row r="555" ht="22" customHeight="1">
      <x:c r="A555" s="3" t="str">
        <x:v>TX1840134</x:v>
      </x:c>
      <x:c r="B555" s="3" t="str">
        <x:v>100069347</x:v>
      </x:c>
      <x:c r="C555" s="11" t="d">
        <x:v>2020-07-01T00:00:00.000Z</x:v>
      </x:c>
      <x:c r="D555" s="11" t="d">
        <x:v>2021-10-01T00:00:00.000Z</x:v>
      </x:c>
      <x:c r="E555" s="3" t="str">
        <x:v>N</x:v>
      </x:c>
      <x:c r="F555" s="3" t="str">
        <x:v>MR</x:v>
      </x:c>
      <x:c r="G555" s="3" t="str">
        <x:v>5000</x:v>
      </x:c>
      <x:c r="H555" s="12" t="str"/>
      <x:c r="I555" s="3" t="str"/>
      <x:c r="J555" s="3" t="str">
        <x:v>TT </x:v>
      </x:c>
      <x:c r="K555" s="3" t="str">
        <x:v>Resolved</x:v>
      </x:c>
      <x:c r="L555" s="11" t="d">
        <x:v>2021-10-01T00:00:00.000Z</x:v>
      </x:c>
      <x:c r="M555" s="11" t="d">
        <x:v>2020-09-28T00:00:00.000Z</x:v>
      </x:c>
      <x:c r="N555" s="11" t="d">
        <x:v>2024-12-30T00:00:00.000Z</x:v>
      </x:c>
      <x:c r="O555" s="3" t="str"/>
      <x:c r="P555" s="3" t="str">
        <x:v>2026Q3</x:v>
      </x:c>
      <x:c r="Q555" s="3" t="str">
        <x:v>52</x:v>
      </x:c>
      <x:c r="R555" s="3" t="str">
        <x:v>350</x:v>
      </x:c>
      <x:c r="S555" s="3" t="str"/>
    </x:row>
    <x:row r="556" ht="22" customHeight="1">
      <x:c r="A556" s="3" t="str">
        <x:v>TX1840134</x:v>
      </x:c>
      <x:c r="B556" s="3" t="str">
        <x:v>100069349</x:v>
      </x:c>
      <x:c r="C556" s="11" t="d">
        <x:v>2020-07-01T00:00:00.000Z</x:v>
      </x:c>
      <x:c r="D556" s="11" t="d">
        <x:v>2021-07-08T00:00:00.000Z</x:v>
      </x:c>
      <x:c r="E556" s="3" t="str">
        <x:v>N</x:v>
      </x:c>
      <x:c r="F556" s="3" t="str">
        <x:v>Other</x:v>
      </x:c>
      <x:c r="G556" s="3" t="str">
        <x:v>7000</x:v>
      </x:c>
      <x:c r="H556" s="12" t="str"/>
      <x:c r="I556" s="3" t="str"/>
      <x:c r="J556" s="3" t="str">
        <x:v> </x:v>
      </x:c>
      <x:c r="K556" s="3" t="str">
        <x:v>Resolved</x:v>
      </x:c>
      <x:c r="L556" s="11" t="d">
        <x:v>2021-07-08T00:00:00.000Z</x:v>
      </x:c>
      <x:c r="M556" s="11" t="d">
        <x:v>2020-11-18T00:00:00.000Z</x:v>
      </x:c>
      <x:c r="N556" s="11" t="d">
        <x:v>2024-09-30T00:00:00.000Z</x:v>
      </x:c>
      <x:c r="O556" s="3" t="str"/>
      <x:c r="P556" s="3" t="str">
        <x:v>2026Q3</x:v>
      </x:c>
      <x:c r="Q556" s="3" t="str">
        <x:v>71</x:v>
      </x:c>
      <x:c r="R556" s="3" t="str">
        <x:v>420</x:v>
      </x:c>
      <x:c r="S556" s="3" t="str"/>
    </x:row>
    <x:row r="557" ht="22" customHeight="1">
      <x:c r="A557" s="3" t="str">
        <x:v>TX1840134</x:v>
      </x:c>
      <x:c r="B557" s="3" t="str">
        <x:v>100069350</x:v>
      </x:c>
      <x:c r="C557" s="11" t="d">
        <x:v>2020-09-29T00:00:00.000Z</x:v>
      </x:c>
      <x:c r="D557" s="11" t="d">
        <x:v>2020-10-15T00:00:00.000Z</x:v>
      </x:c>
      <x:c r="E557" s="3" t="str">
        <x:v>N</x:v>
      </x:c>
      <x:c r="F557" s="3" t="str">
        <x:v>MR</x:v>
      </x:c>
      <x:c r="G557" s="3" t="str">
        <x:v>5000</x:v>
      </x:c>
      <x:c r="H557" s="12" t="str"/>
      <x:c r="I557" s="3" t="str"/>
      <x:c r="J557" s="3" t="str">
        <x:v>TT </x:v>
      </x:c>
      <x:c r="K557" s="3" t="str">
        <x:v>Resolved</x:v>
      </x:c>
      <x:c r="L557" s="11" t="d">
        <x:v>2020-10-15T00:00:00.000Z</x:v>
      </x:c>
      <x:c r="M557" s="11" t="d">
        <x:v>2020-11-18T00:00:00.000Z</x:v>
      </x:c>
      <x:c r="N557" s="11" t="d">
        <x:v>2023-12-21T00:00:00.000Z</x:v>
      </x:c>
      <x:c r="O557" s="3" t="str"/>
      <x:c r="P557" s="3" t="str">
        <x:v>2026Q3</x:v>
      </x:c>
      <x:c r="Q557" s="3" t="str">
        <x:v>66</x:v>
      </x:c>
      <x:c r="R557" s="3" t="str">
        <x:v>350</x:v>
      </x:c>
      <x:c r="S557" s="3" t="str"/>
    </x:row>
    <x:row r="558" ht="22" customHeight="1">
      <x:c r="A558" s="3" t="str">
        <x:v>TX1840134</x:v>
      </x:c>
      <x:c r="B558" s="3" t="str">
        <x:v>100069351</x:v>
      </x:c>
      <x:c r="C558" s="11" t="d">
        <x:v>2020-12-01T00:00:00.000Z</x:v>
      </x:c>
      <x:c r="D558" s="11" t="d">
        <x:v>2020-12-31T00:00:00.000Z</x:v>
      </x:c>
      <x:c r="E558" s="3" t="str">
        <x:v>N</x:v>
      </x:c>
      <x:c r="F558" s="3" t="str">
        <x:v>MON</x:v>
      </x:c>
      <x:c r="G558" s="3" t="str">
        <x:v>8000</x:v>
      </x:c>
      <x:c r="H558" s="12" t="str"/>
      <x:c r="I558" s="3" t="str"/>
      <x:c r="J558" s="3" t="str"/>
      <x:c r="K558" s="3" t="str">
        <x:v>Resolved</x:v>
      </x:c>
      <x:c r="L558" s="11" t="d">
        <x:v>2020-12-31T00:00:00.000Z</x:v>
      </x:c>
      <x:c r="M558" s="11" t="d">
        <x:v>2021-02-22T00:00:00.000Z</x:v>
      </x:c>
      <x:c r="N558" s="11" t="d">
        <x:v>2024-03-28T00:00:00.000Z</x:v>
      </x:c>
      <x:c r="O558" s="3" t="str"/>
      <x:c r="P558" s="3" t="str">
        <x:v>2026Q3</x:v>
      </x:c>
      <x:c r="Q558" s="3" t="str">
        <x:v>3A</x:v>
      </x:c>
      <x:c r="R558" s="3" t="str">
        <x:v>111</x:v>
      </x:c>
      <x:c r="S558" s="3" t="str"/>
    </x:row>
    <x:row r="559" ht="22" customHeight="1">
      <x:c r="A559" s="3" t="str">
        <x:v>TX1840134</x:v>
      </x:c>
      <x:c r="B559" s="3" t="str">
        <x:v>100069352</x:v>
      </x:c>
      <x:c r="C559" s="11" t="d">
        <x:v>2021-04-01T00:00:00.000Z</x:v>
      </x:c>
      <x:c r="D559" s="11" t="d">
        <x:v>2021-06-04T00:00:00.000Z</x:v>
      </x:c>
      <x:c r="E559" s="3" t="str">
        <x:v>N</x:v>
      </x:c>
      <x:c r="F559" s="3" t="str">
        <x:v>MR</x:v>
      </x:c>
      <x:c r="G559" s="3" t="str">
        <x:v>5000</x:v>
      </x:c>
      <x:c r="H559" s="12" t="str"/>
      <x:c r="I559" s="3" t="str"/>
      <x:c r="J559" s="3" t="str">
        <x:v>TT </x:v>
      </x:c>
      <x:c r="K559" s="3" t="str">
        <x:v>Resolved</x:v>
      </x:c>
      <x:c r="L559" s="11" t="d">
        <x:v>2021-06-04T00:00:00.000Z</x:v>
      </x:c>
      <x:c r="M559" s="11" t="d">
        <x:v>2021-05-17T00:00:00.000Z</x:v>
      </x:c>
      <x:c r="N559" s="11" t="d">
        <x:v>2024-07-23T00:00:00.000Z</x:v>
      </x:c>
      <x:c r="O559" s="3" t="str"/>
      <x:c r="P559" s="3" t="str">
        <x:v>2026Q3</x:v>
      </x:c>
      <x:c r="Q559" s="3" t="str">
        <x:v>66</x:v>
      </x:c>
      <x:c r="R559" s="3" t="str">
        <x:v>350</x:v>
      </x:c>
      <x:c r="S559" s="3" t="str"/>
    </x:row>
    <x:row r="560" ht="22" customHeight="1">
      <x:c r="A560" s="3" t="str">
        <x:v>TX1840134</x:v>
      </x:c>
      <x:c r="B560" s="3" t="str">
        <x:v>100069374</x:v>
      </x:c>
      <x:c r="C560" s="11" t="d">
        <x:v>2024-07-02T00:00:00.000Z</x:v>
      </x:c>
      <x:c r="D560" s="11" t="d">
        <x:v>2024-09-09T00:00:00.000Z</x:v>
      </x:c>
      <x:c r="E560" s="3" t="str">
        <x:v>N</x:v>
      </x:c>
      <x:c r="F560" s="3" t="str">
        <x:v>Other</x:v>
      </x:c>
      <x:c r="G560" s="3" t="str">
        <x:v>7000</x:v>
      </x:c>
      <x:c r="H560" s="12" t="str"/>
      <x:c r="I560" s="3" t="str"/>
      <x:c r="J560" s="3" t="str">
        <x:v> </x:v>
      </x:c>
      <x:c r="K560" s="3" t="str">
        <x:v>Resolved</x:v>
      </x:c>
      <x:c r="L560" s="11" t="d">
        <x:v>2024-09-09T00:00:00.000Z</x:v>
      </x:c>
      <x:c r="M560" s="11" t="d">
        <x:v>2024-12-30T00:00:00.000Z</x:v>
      </x:c>
      <x:c r="N560" s="11" t="d">
        <x:v>2026-09-28T00:00:00.000Z</x:v>
      </x:c>
      <x:c r="O560" s="3" t="str"/>
      <x:c r="P560" s="3" t="str">
        <x:v>2026Q3</x:v>
      </x:c>
      <x:c r="Q560" s="3" t="str">
        <x:v>72</x:v>
      </x:c>
      <x:c r="R560" s="3" t="str">
        <x:v>420</x:v>
      </x:c>
      <x:c r="S560" s="3" t="str"/>
    </x:row>
  </x:sheetData>
  <x:pageMargins left="0.7" right="0.7" top="0.75" bottom="0.75" header="0.3" footer="0.3"/>
  <x:tableParts count="1">
    <x:tablePart xmlns:r="http://schemas.openxmlformats.org/officeDocument/2006/relationships" r:id="R0aed9dc0362b45f3"/>
  </x:tableParts>
</x:worksheet>
</file>

<file path=xl/worksheets/sheet9.xml><?xml version="1.0" encoding="utf-8"?>
<x:worksheet xmlns:x="http://schemas.openxmlformats.org/spreadsheetml/2006/main">
  <x:sheetPr>
    <x:tabColor rgb="FF17364A"/>
  </x:sheetPr>
  <x:sheetViews>
    <x:sheetView showGridLines="0" workbookViewId="0">
      <x:pane ySplit="5" topLeftCell="A6" activePane="bottomLeft" state="frozen"/>
    </x:sheetView>
  </x:sheetViews>
  <x:sheetFormatPr defaultRowHeight="15"/>
  <x:cols>
    <x:col min="1" max="1" width="25" hidden="0" customWidth="1"/>
    <x:col min="2" max="2" width="96" hidden="0" customWidth="1"/>
    <x:col min="3" max="3" width="20" hidden="0" customWidth="1"/>
    <x:col min="4" max="4" width="34" hidden="0" customWidth="1"/>
    <x:col min="5" max="5" width="95" hidden="0" customWidth="1"/>
    <x:col min="6" max="6" width="100" hidden="0" customWidth="1"/>
    <x:col min="7" max="7" width="3" hidden="0" customWidth="1"/>
  </x:cols>
  <x:sheetData>
    <x:row r="1" ht="9" customHeight="1">
      <x:c r="A1" s="3"/>
      <x:c r="B1" s="3"/>
      <x:c r="C1" s="3"/>
      <x:c r="D1" s="3"/>
      <x:c r="E1" s="3"/>
      <x:c r="F1" s="3"/>
      <x:c r="G1" s="3"/>
    </x:row>
    <x:row r="2" ht="29" customHeight="1">
      <x:c r="A2" s="5" t="str">
        <x:v>Source register and measurement methods</x:v>
      </x:c>
      <x:c r="B2" s="5"/>
      <x:c r="C2" s="5"/>
      <x:c r="D2" s="5"/>
      <x:c r="E2" s="5"/>
      <x:c r="F2" s="5"/>
      <x:c r="G2" s="5"/>
    </x:row>
    <x:row r="3" ht="25" customHeight="1">
      <x:c r="A3" s="6" t="str">
        <x:v>Read a claim with its date, definition and evidence perimeter. URLs are retained for independent verification.</x:v>
      </x:c>
      <x:c r="B3" s="6"/>
      <x:c r="C3" s="6"/>
      <x:c r="D3" s="6"/>
      <x:c r="E3" s="6"/>
      <x:c r="F3" s="6"/>
      <x:c r="G3" s="6"/>
    </x:row>
    <x:row r="4" ht="22" customHeight="1">
      <x:c r="A4" s="3"/>
      <x:c r="B4" s="3"/>
      <x:c r="C4" s="3"/>
      <x:c r="D4" s="3"/>
      <x:c r="E4" s="3"/>
      <x:c r="F4" s="3"/>
      <x:c r="G4" s="3"/>
    </x:row>
    <x:row r="5" ht="38" customHeight="1">
      <x:c r="A5" s="10" t="str">
        <x:v>Method</x:v>
      </x:c>
      <x:c r="B5" s="10" t="str">
        <x:v>Definition</x:v>
      </x:c>
      <x:c r="C5" s="3"/>
      <x:c r="D5" s="3"/>
      <x:c r="E5" s="3"/>
      <x:c r="F5" s="3"/>
      <x:c r="G5" s="3"/>
    </x:row>
    <x:row r="6" ht="47" customHeight="1">
      <x:c r="A6" s="17" t="str">
        <x:v>As of</x:v>
      </x:c>
      <x:c r="B6" s="17" t="str">
        <x:v>2026-10-30</x:v>
      </x:c>
      <x:c r="C6" s="3"/>
      <x:c r="D6" s="3"/>
      <x:c r="E6" s="3"/>
      <x:c r="F6" s="3"/>
      <x:c r="G6" s="3"/>
    </x:row>
    <x:row r="7" ht="47" customHeight="1">
      <x:c r="A7" s="17" t="str">
        <x:v>Registry unit</x:v>
      </x:c>
      <x:c r="B7" s="17" t="str">
        <x:v>One distinct CCN. 460 source rows become 458 distinct CCNs; duplicate names are retained in joined lists. 49 map to documented platforms; 409 remain unresolved.</x:v>
      </x:c>
      <x:c r="C7" s="3"/>
      <x:c r="D7" s="3"/>
      <x:c r="E7" s="3"/>
      <x:c r="F7" s="3"/>
      <x:c r="G7" s="3"/>
    </x:row>
    <x:row r="8" ht="47" customHeight="1">
      <x:c r="A8" s="17" t="str">
        <x:v>Ownership proof</x:v>
      </x:c>
      <x:c r="B8" s="17" t="str">
        <x:v>Official filings, regulatory documents and corporate statements support specific links. A sponsor is not necessarily the direct owner or all ultimate fund investors.</x:v>
      </x:c>
      <x:c r="C8" s="3"/>
      <x:c r="D8" s="3"/>
      <x:c r="E8" s="3"/>
      <x:c r="F8" s="3"/>
      <x:c r="G8" s="3"/>
    </x:row>
    <x:row r="9" ht="47" customHeight="1">
      <x:c r="A9" s="17" t="str">
        <x:v>Quality source</x:v>
      </x:c>
      <x:c r="B9" s="17" t="str">
        <x:v>EPA SDWIS bulk download, snapshot 2026Q3; archive last modified 2026-10-14. Primary data table: SDWA_VIOLATIONS_ENFORCEMENT.csv.</x:v>
      </x:c>
      <x:c r="C9" s="3"/>
      <x:c r="D9" s="3"/>
      <x:c r="E9" s="3"/>
      <x:c r="F9" s="3"/>
      <x:c r="G9" s="3"/>
    </x:row>
    <x:row r="10" ht="47" customHeight="1">
      <x:c r="A10" s="17" t="str">
        <x:v>Deduplication</x:v>
      </x:c>
      <x:c r="B10" s="17" t="str">
        <x:v>Exclude blank VIOLATION_ID enforcement-only rows. Deduplicate on PWSID + VIOLATION_ID. Count records by NON_COMPL_PER_BEGIN_DATE.</x:v>
      </x:c>
      <x:c r="C10" s="3"/>
      <x:c r="D10" s="3"/>
      <x:c r="E10" s="3"/>
      <x:c r="F10" s="3"/>
      <x:c r="G10" s="3"/>
    </x:row>
    <x:row r="11" ht="47" customHeight="1">
      <x:c r="A11" s="17" t="str">
        <x:v>Texas selection</x:v>
      </x:c>
      <x:c r="B11" s="17" t="str">
        <x:v>Use PWSID beginning TX. STATE_CODE can be an administrative mailing state (the four CSWR targets show Missouri), not the system location.</x:v>
      </x:c>
      <x:c r="C11" s="3"/>
      <x:c r="D11" s="3"/>
      <x:c r="E11" s="3"/>
      <x:c r="F11" s="3"/>
      <x:c r="G11" s="3"/>
    </x:row>
    <x:row r="12" ht="47" customHeight="1">
      <x:c r="A12" s="17" t="str">
        <x:v>Health definition</x:v>
      </x:c>
      <x:c r="B12" s="17" t="str">
        <x:v>IS_HEALTH_BASED_IND = Y. Nonhealth = all distinct onsets minus health-based onsets. MR/MON/RPT are monitoring or reporting categories.</x:v>
      </x:c>
      <x:c r="C12" s="3"/>
      <x:c r="D12" s="3"/>
      <x:c r="E12" s="3"/>
      <x:c r="F12" s="3"/>
      <x:c r="G12" s="3"/>
    </x:row>
    <x:row r="13" ht="47" customHeight="1">
      <x:c r="A13" s="17" t="str">
        <x:v>Observation windows</x:v>
      </x:c>
      <x:c r="B13" s="17" t="str">
        <x:v>Pre: [close minus 3 calendar years, close). Post: [close, close plus 3 years). Lag: [close plus 1 year, close plus 4 years). End dates exclusive.</x:v>
      </x:c>
      <x:c r="C13" s="3"/>
      <x:c r="D13" s="3"/>
      <x:c r="E13" s="3"/>
      <x:c r="F13" s="3"/>
      <x:c r="G13" s="3"/>
    </x:row>
    <x:row r="14" ht="47" customHeight="1">
      <x:c r="A14" s="17" t="str">
        <x:v>Annual observations</x:v>
      </x:c>
      <x:c r="B14" s="17" t="str">
        <x:v>2017–2025 full years. 2026 ends 2026-10-01, exclusive. Counts are newly starting records; old violations can persist.</x:v>
      </x:c>
      <x:c r="C14" s="3"/>
      <x:c r="D14" s="3"/>
      <x:c r="E14" s="3"/>
      <x:c r="F14" s="3"/>
      <x:c r="G14" s="3"/>
    </x:row>
    <x:row r="15" ht="47" customHeight="1">
      <x:c r="A15" s="17" t="str">
        <x:v>Selection / causality</x:v>
      </x:c>
      <x:c r="B15" s="17" t="str">
        <x:v>Four systems matched by documents, tariffs and IDs, not random sampling. No untreated comparison, parallel-trends test, statewide inference or service-quality causal estimate.</x:v>
      </x:c>
      <x:c r="C15" s="3"/>
      <x:c r="D15" s="3"/>
      <x:c r="E15" s="3"/>
      <x:c r="F15" s="3"/>
      <x:c r="G15" s="3"/>
    </x:row>
    <x:row r="16" ht="47" customHeight="1">
      <x:c r="A16" s="17" t="str">
        <x:v>Recurrent contaminants</x:v>
      </x:c>
      <x:c r="B16" s="17" t="str">
        <x:v>Council Creek Village and South Council Creek 2 have recurring quarterly gross-alpha / combined-radium records. Multiple records do not equal independent contamination accidents.</x:v>
      </x:c>
      <x:c r="C16" s="3"/>
      <x:c r="D16" s="3"/>
      <x:c r="E16" s="3"/>
      <x:c r="F16" s="3"/>
      <x:c r="G16" s="3"/>
    </x:row>
    <x:row r="17" ht="47" customHeight="1">
      <x:c r="A17" s="17" t="str">
        <x:v>Record anomalies</x:v>
      </x:c>
      <x:c r="B17" s="17" t="str">
        <x:v>Eight historical end dates precede start dates; the onset analysis uses the source start date, with anomalies flagged in Quality records.</x:v>
      </x:c>
      <x:c r="C17" s="3"/>
      <x:c r="D17" s="3"/>
      <x:c r="E17" s="3"/>
      <x:c r="F17" s="3"/>
      <x:c r="G17" s="3"/>
    </x:row>
    <x:row r="18" ht="47" customHeight="1">
      <x:c r="A18" s="17" t="str">
        <x:v>Bill convention</x:v>
      </x:c>
      <x:c r="B18" s="17" t="str">
        <x:v>Monthly residential 5/8-inch water meter; Quiet Village also includes sewer. Formula uses minimum, allowance, marginal blocks, pass-through, case expense and 1% assessment.</x:v>
      </x:c>
      <x:c r="C18" s="3"/>
      <x:c r="D18" s="3"/>
      <x:c r="E18" s="3"/>
      <x:c r="F18" s="3"/>
      <x:c r="G18" s="3"/>
    </x:row>
    <x:row r="19" ht="47" customHeight="1">
      <x:c r="A19" s="17" t="str">
        <x:v>Reproduction</x:v>
      </x:c>
      <x:c r="B19" s="17" t="str">
        <x:v>research/academic/extract_epa.py; analyze_quality.py; quality_case_series.json; epa_extraction_metadata.json. Workbook formulas independently recount the included 554 records.</x:v>
      </x:c>
      <x:c r="C19" s="3"/>
      <x:c r="D19" s="3"/>
      <x:c r="E19" s="3"/>
      <x:c r="F19" s="3"/>
      <x:c r="G19" s="3"/>
    </x:row>
    <x:row r="20" ht="47" customHeight="1">
      <x:c r="A20" s="17" t="str">
        <x:v>Inactive PWSID</x:v>
      </x:c>
      <x:c r="B20" s="17" t="str">
        <x:v>Three dated acquisitions cover five tariff PWSIDs. South Council Creek 1 (TX0270079) is inactive in EPA since 1991 and is excluded from the four-system outcomes panel.</x:v>
      </x:c>
      <x:c r="C20" s="3"/>
      <x:c r="D20" s="3"/>
      <x:c r="E20" s="3"/>
      <x:c r="F20" s="3"/>
      <x:c r="G20" s="3"/>
    </x:row>
    <x:row r="21" ht="22" customHeight="1">
      <x:c r="A21" s="3"/>
      <x:c r="B21" s="3"/>
      <x:c r="C21" s="3"/>
      <x:c r="D21" s="3"/>
      <x:c r="E21" s="3"/>
      <x:c r="F21" s="3"/>
      <x:c r="G21" s="3"/>
    </x:row>
    <x:row r="22" ht="25" customHeight="1">
      <x:c r="A22" s="14" t="str">
        <x:v>Sources — dates and exact URLs</x:v>
      </x:c>
      <x:c r="B22" s="14"/>
      <x:c r="C22" s="14"/>
      <x:c r="D22" s="14"/>
      <x:c r="E22" s="14"/>
      <x:c r="F22" s="14"/>
      <x:c r="G22" s="3"/>
    </x:row>
    <x:row r="23" ht="38" customHeight="1">
      <x:c r="A23" s="10" t="str">
        <x:v>ID</x:v>
      </x:c>
      <x:c r="B23" s="10" t="str">
        <x:v>Title</x:v>
      </x:c>
      <x:c r="C23" s="10" t="str">
        <x:v>Date / period</x:v>
      </x:c>
      <x:c r="D23" s="10" t="str">
        <x:v>Source type / design</x:v>
      </x:c>
      <x:c r="E23" s="10" t="str">
        <x:v>URL</x:v>
      </x:c>
      <x:c r="F23" s="10" t="str">
        <x:v>Evidence scope / limitation</x:v>
      </x:c>
      <x:c r="G23" s="3"/>
    </x:row>
    <x:row r="24" ht="68" customHeight="1">
      <x:c r="A24" s="17" t="str">
        <x:v>OWN01</x:v>
      </x:c>
      <x:c r="B24" s="17" t="str">
        <x:v>PUC Water and Sewer Investor-Owned Utilities registry</x:v>
      </x:c>
      <x:c r="C24" s="17" t="str">
        <x:v>2026-10-07</x:v>
      </x:c>
      <x:c r="D24" s="17" t="str">
        <x:v>official registry</x:v>
      </x:c>
      <x:c r="E24" s="17" t="str">
        <x:v>https://data.texas.gov/dataset/Public-Utility-Commission-of-Texas-Water-and-Sewer/auk8-env9</x:v>
      </x:c>
      <x:c r="F24" s="17" t="str">
        <x:v>Downloaded API https://data.texas.gov/resource/auk8-env9.json?$limit=50000 on 2026-10-30; 460 rows. Regulatory label includes individual, partnership, corporation and homeowners association. No parent, connections, or active status fields.</x:v>
      </x:c>
      <x:c r="G24" s="3"/>
    </x:row>
    <x:row r="25" ht="68" customHeight="1">
      <x:c r="A25" s="17" t="str">
        <x:v>OWN02</x:v>
      </x:c>
      <x:c r="B25" s="17" t="str">
        <x:v>H2O America March 2026 prospectus</x:v>
      </x:c>
      <x:c r="C25" s="17" t="str">
        <x:v>2026-03-02</x:v>
      </x:c>
      <x:c r="D25" s="17" t="str">
        <x:v>SEC filing</x:v>
      </x:c>
      <x:c r="E25" s="17" t="str">
        <x:v>https://www.sec.gov/Archives/edgar/data/766829/000110465926022347/tm267546-1_424b5.htm</x:v>
      </x:c>
      <x:c r="F25" s="17" t="str">
        <x:v>Wholly owned SJWTX Inc dba Texas Water Company; public parent formerly SJW Group.</x:v>
      </x:c>
      <x:c r="G25" s="3"/>
    </x:row>
    <x:row r="26" ht="68" customHeight="1">
      <x:c r="A26" s="17" t="str">
        <x:v>OWN03</x:v>
      </x:c>
      <x:c r="B26" s="17" t="str">
        <x:v>H2O America Q3 2026 financial results</x:v>
      </x:c>
      <x:c r="C26" s="17" t="str">
        <x:v>2026-10-26</x:v>
      </x:c>
      <x:c r="D26" s="17" t="str">
        <x:v>company financial disclosure</x:v>
      </x:c>
      <x:c r="E26" s="17" t="str">
        <x:v>https://h2oamerica.gcs-web.com/news-releases/news-release-details/h2o-america-announces-third-quarter-2026-financial-results</x:v>
      </x:c>
      <x:c r="F26" s="17" t="str">
        <x:v>Quadvest acquisition closed October 1, 2026. Parent/financial transaction evidence; root agent verified full filing.</x:v>
      </x:c>
      <x:c r="G26" s="3"/>
    </x:row>
    <x:row r="27" ht="68" customHeight="1">
      <x:c r="A27" s="17" t="str">
        <x:v>OWN04</x:v>
      </x:c>
      <x:c r="B27" s="17" t="str">
        <x:v>Nexus Water Group Texas service area</x:v>
      </x:c>
      <x:c r="C27" s="17" t="str">
        <x:v>retrieved 2026-10-30</x:v>
      </x:c>
      <x:c r="D27" s="17" t="str">
        <x:v>company disclosure</x:v>
      </x:c>
      <x:c r="E27" s="17" t="str">
        <x:v>https://nexuswatergroup.com/water-wastewater-utility-service-areas/united-states/texas/</x:v>
      </x:c>
      <x:c r="F27" s="17" t="str">
        <x:v>Nexus operates as Texas Water Utilities. Published customer/people totals are not used as a connection count.</x:v>
      </x:c>
      <x:c r="G27" s="3"/>
    </x:row>
    <x:row r="28" ht="68" customHeight="1">
      <x:c r="A28" s="17" t="str">
        <x:v>OWN05</x:v>
      </x:c>
      <x:c r="B28" s="17" t="str">
        <x:v>Nexus Water Group launch and merger close</x:v>
      </x:c>
      <x:c r="C28" s="17" t="str">
        <x:v>2024-04-02</x:v>
      </x:c>
      <x:c r="D28" s="17" t="str">
        <x:v>company transaction disclosure</x:v>
      </x:c>
      <x:c r="E28" s="17" t="str">
        <x:v>https://www.nexuswatergroup.com/2024/04/02/nexus-water-group-press-release/</x:v>
      </x:c>
      <x:c r="F28" s="17" t="str">
        <x:v>Corix Infrastructure US and SouthWest merger closed April 1, 2024.</x:v>
      </x:c>
      <x:c r="G28" s="3"/>
    </x:row>
    <x:row r="29" ht="68" customHeight="1">
      <x:c r="A29" s="17" t="str">
        <x:v>OWN06</x:v>
      </x:c>
      <x:c r="B29" s="17" t="str">
        <x:v>BCI Infrastructure and Renewable Resources Program audited 2024 financial statements</x:v>
      </x:c>
      <x:c r="C29" s="17" t="str">
        <x:v>2024-12-31 ownership measurement</x:v>
      </x:c>
      <x:c r="D29" s="17" t="str">
        <x:v>audited financial statement</x:v>
      </x:c>
      <x:c r="E29" s="17" t="str">
        <x:v>https://www.bci.ca/wp-content/uploads/2018/03/IRR-Program-FS-2024_Secured.pdf</x:v>
      </x:c>
      <x:c r="F29" s="17" t="str">
        <x:v>PDF page 26 (printed page 24), Note 7: Nexus Water Group Inc is an associate with 50.0% ownership interest at December 31, 2024. The program holds investments through intermediary corporations. BCI manages funds for public-sector clients. Full PDF and text downloaded.</x:v>
      </x:c>
      <x:c r="G29" s="3"/>
    </x:row>
    <x:row r="30" ht="68" customHeight="1">
      <x:c r="A30" s="17" t="str">
        <x:v>OWN07</x:v>
      </x:c>
      <x:c r="B30" s="17" t="str">
        <x:v>Kentucky Case 2022-00396 Corix/SouthWest merger application</x:v>
      </x:c>
      <x:c r="C30" s="17" t="str">
        <x:v>2022-11-23</x:v>
      </x:c>
      <x:c r="D30" s="17" t="str">
        <x:v>regulatory application</x:v>
      </x:c>
      <x:c r="E30" s="17" t="str">
        <x:v>https://psc.ky.gov/pscecf/2022-00396/tosterloh%40sturgillturner.com/11232022012827/1_-_Application.pdf</x:v>
      </x:c>
      <x:c r="F30" s="17" t="str">
        <x:v>The proposed post-merger chart is Figure 2 on PDF page 3; the 50% / 50% split is stated in paragraph 12 on page 7 and paragraph 15 on page 8. SWMAC Holdco would be 75% IIF Subway Investment LP and 25% Bazos CIV LP. Footnote 9, page 4, identifies IIF US Holding 2 LP and Munich Re behind those entities. The implied proposed look-through is 37.5% IIF and 12.5% Munich Re. A current post-close capital table was not obtained.</x:v>
      </x:c>
      <x:c r="G30" s="3"/>
    </x:row>
    <x:row r="31" ht="68" customHeight="1">
      <x:c r="A31" s="17" t="str">
        <x:v>OWN08</x:v>
      </x:c>
      <x:c r="B31" s="17" t="str">
        <x:v>Texas Water Utilities tariff and regulatory notices</x:v>
      </x:c>
      <x:c r="C31" s="17" t="str">
        <x:v>retrieved 2026-10-30</x:v>
      </x:c>
      <x:c r="D31" s="17" t="str">
        <x:v>company regulatory documents index</x:v>
      </x:c>
      <x:c r="E31" s="17" t="str">
        <x:v>https://www.mywater.us/texas/account-billing/rates-tariffs</x:v>
      </x:c>
      <x:c r="F31" s="17" t="str">
        <x:v>Lists TWU, Mid-Tex, Windermere and former Corix; separate tariff for Northern Hills explicitly temporary manager (not ownership).</x:v>
      </x:c>
      <x:c r="G31" s="3"/>
    </x:row>
    <x:row r="32" ht="68" customHeight="1">
      <x:c r="A32" s="17" t="str">
        <x:v>OWN09</x:v>
      </x:c>
      <x:c r="B32" s="17" t="str">
        <x:v>Essential/American Water corporate charts filed Illinois Docket 2025-1057</x:v>
      </x:c>
      <x:c r="C32" s="17" t="str">
        <x:v>2025 merger filing</x:v>
      </x:c>
      <x:c r="D32" s="17" t="str">
        <x:v>regulatory corporate chart</x:v>
      </x:c>
      <x:c r="E32" s="17" t="str">
        <x:v>https://icc.illinois.gov/docket/P2025-1057/documents/373885/files/655276.pdf</x:v>
      </x:c>
      <x:c r="F32" s="17" t="str">
        <x:v>Page 2 includes Essential Utilities, Aqua Water Holdings, Aqua Texas, Aqua Utilities and Aqua Development. The web tool retrieved PDF text; direct download returned blocked HTML and is not treated as source PDF bytes. Precise individual intermediate edges were not visually verified.</x:v>
      </x:c>
      <x:c r="G32" s="3"/>
    </x:row>
    <x:row r="33" ht="68" customHeight="1">
      <x:c r="A33" s="17" t="str">
        <x:v>OWN10</x:v>
      </x:c>
      <x:c r="B33" s="17" t="str">
        <x:v>Essential Utilities 2025 Form 10-K</x:v>
      </x:c>
      <x:c r="C33" s="17" t="str">
        <x:v>2026-02</x:v>
      </x:c>
      <x:c r="D33" s="17" t="str">
        <x:v>SEC filing</x:v>
      </x:c>
      <x:c r="E33" s="17" t="str">
        <x:v>https://www.sec.gov/Archives/edgar/data/78128/000007812826000050/wtrg-20251231x10k.htm</x:v>
      </x:c>
      <x:c r="F33" s="17" t="str">
        <x:v>Public parent; Aqua brand Texas subsidiary. Announced American Water merger is not treated as completed ownership.</x:v>
      </x:c>
      <x:c r="G33" s="3"/>
    </x:row>
    <x:row r="34" ht="68" customHeight="1">
      <x:c r="A34" s="17" t="str">
        <x:v>OWN11</x:v>
      </x:c>
      <x:c r="B34" s="17" t="str">
        <x:v>Aqua Texas official state page</x:v>
      </x:c>
      <x:c r="C34" s="17" t="str">
        <x:v>retrieved 2026-10-30</x:v>
      </x:c>
      <x:c r="D34" s="17" t="str">
        <x:v>company disclosure</x:v>
      </x:c>
      <x:c r="E34" s="17" t="str">
        <x:v>https://www.aquawater.com/about-aqua/states-we-serve/aqua-texas</x:v>
      </x:c>
      <x:c r="F34" s="17" t="str">
        <x:v>Includes notice of Aqua Utilities facilities transfer application 51506, tariffs and Texas service counties. A transfer notice is not proof that every described transfer was completed.</x:v>
      </x:c>
      <x:c r="G34" s="3"/>
    </x:row>
    <x:row r="35" ht="68" customHeight="1">
      <x:c r="A35" s="17" t="str">
        <x:v>OWN12</x:v>
      </x:c>
      <x:c r="B35" s="17" t="str">
        <x:v>CSWR Texas Docket54565 preliminary order</x:v>
      </x:c>
      <x:c r="C35" s="17" t="str">
        <x:v>2023 proceeding; precise order date not verified</x:v>
      </x:c>
      <x:c r="D35" s="17" t="str">
        <x:v>regulatory order indexed text</x:v>
      </x:c>
      <x:c r="E35" s="17" t="str">
        <x:v>https://interchange.puc.texas.gov/Documents/54565_2270_1294203.PDF</x:v>
      </x:c>
      <x:c r="F35" s="17" t="str">
        <x:v>Indexed text states that CSWR-Texas is a subsidiary of CSWR, LLC, which is a subsidiary of USI Water, LLC, and is affiliated with Central States Water Resources, Inc. The approximately 7,000 water and 2,700 sewer connections refer to the historical 2022 test year. Full download was blocked; indexed text was read.</x:v>
      </x:c>
      <x:c r="G35" s="3"/>
    </x:row>
    <x:row r="36" ht="68" customHeight="1">
      <x:c r="A36" s="17" t="str">
        <x:v>OWN13</x:v>
      </x:c>
      <x:c r="B36" s="17" t="str">
        <x:v>Sciens Water portfolio</x:v>
      </x:c>
      <x:c r="C36" s="17" t="str">
        <x:v>retrieved 2026-10-30</x:v>
      </x:c>
      <x:c r="D36" s="17" t="str">
        <x:v>sponsor disclosure</x:v>
      </x:c>
      <x:c r="E36" s="17" t="str">
        <x:v>https://scienswater.com/portfolio/</x:v>
      </x:c>
      <x:c r="F36" s="17" t="str">
        <x:v>CSWR is listed as an active investment. The Sciens Water Opportunities Fund launched in 2018 for control investments. A fund investor roster and all intervening legal entities are not provided.</x:v>
      </x:c>
      <x:c r="G36" s="3"/>
    </x:row>
    <x:row r="37" ht="68" customHeight="1">
      <x:c r="A37" s="17" t="str">
        <x:v>OWN14</x:v>
      </x:c>
      <x:c r="B37" s="17" t="str">
        <x:v>Missouri OPC CSWR ownership/debt discovery motion WR-2020-0275</x:v>
      </x:c>
      <x:c r="C37" s="17" t="str">
        <x:v>2020-09-18</x:v>
      </x:c>
      <x:c r="D37" s="17" t="str">
        <x:v>party regulatory filing</x:v>
      </x:c>
      <x:c r="E37" s="17" t="str">
        <x:v>https://efis.psc.mo.gov/Document/Display/162002</x:v>
      </x:c>
      <x:c r="F37" s="17" t="str">
        <x:v>Historical discovery motion dated September 18, 2020, not 2026 despite the search-engine date. It describes CSWR, LLC as owned by US Water Systems LLC (created July 30, 2018), managed by Central States Water Resources, Inc. Some intermediaries are redacted or unknown. This is the Office of the Public Counsel's position, not a commission finding. Full PDF downloaded.</x:v>
      </x:c>
      <x:c r="G37" s="3"/>
    </x:row>
    <x:row r="38" ht="68" customHeight="1">
      <x:c r="A38" s="17" t="str">
        <x:v>OWN15</x:v>
      </x:c>
      <x:c r="B38" s="17" t="str">
        <x:v>Ridgewood Infrastructure Undine portfolio page</x:v>
      </x:c>
      <x:c r="C38" s="17" t="str">
        <x:v>retrieved 2026-10-30</x:v>
      </x:c>
      <x:c r="D38" s="17" t="str">
        <x:v>sponsor disclosure</x:v>
      </x:c>
      <x:c r="E38" s="17" t="str">
        <x:v>https://ridgewoodinfrastructure.com/undine/</x:v>
      </x:c>
      <x:c r="F38" s="17" t="str">
        <x:v>Current investment categorized Unrealized. No exact ownership percentage or complete LP roster.</x:v>
      </x:c>
      <x:c r="G38" s="3"/>
    </x:row>
    <x:row r="39" ht="68" customHeight="1">
      <x:c r="A39" s="17" t="str">
        <x:v>OWN16</x:v>
      </x:c>
      <x:c r="B39" s="17" t="str">
        <x:v>Ridgewood Infrastructure Sienergy acquisition announcement</x:v>
      </x:c>
      <x:c r="C39" s="17" t="str">
        <x:v>2019</x:v>
      </x:c>
      <x:c r="D39" s="17" t="str">
        <x:v>sponsor disclosure</x:v>
      </x:c>
      <x:c r="E39" s="17" t="str">
        <x:v>https://ridgewoodinfrastructure.com/ridgewood-infrastructure-announces-acquisition-of-sienergy-lp/</x:v>
      </x:c>
      <x:c r="F39" s="17" t="str">
        <x:v>Ridgewood invests on behalf of Ridgewood Water &amp; Strategic Infrastructure Fund; names Undine as other investment.</x:v>
      </x:c>
      <x:c r="G39" s="3"/>
    </x:row>
    <x:row r="40" ht="68" customHeight="1">
      <x:c r="A40" s="17" t="str">
        <x:v>OWN17</x:v>
      </x:c>
      <x:c r="B40" s="17" t="str">
        <x:v>Undine customer FAQ and legal tariff entities</x:v>
      </x:c>
      <x:c r="C40" s="17" t="str">
        <x:v>retrieved 2026-10-30</x:v>
      </x:c>
      <x:c r="D40" s="17" t="str">
        <x:v>company tariff index</x:v>
      </x:c>
      <x:c r="E40" s="17" t="str">
        <x:v>https://www.undinellc.com/customers/frequently-asked-questions/</x:v>
      </x:c>
      <x:c r="F40" s="17" t="str">
        <x:v>Undine Development LLC; Undine Texas LLC; Undine Texas Environmental LLC also documented in linked customer tariffs.</x:v>
      </x:c>
      <x:c r="G40" s="3"/>
    </x:row>
    <x:row r="41" ht="68" customHeight="1">
      <x:c r="A41" s="17" t="str">
        <x:v>OWN18</x:v>
      </x:c>
      <x:c r="B41" s="17" t="str">
        <x:v>NW Natural Water official utilities list</x:v>
      </x:c>
      <x:c r="C41" s="17" t="str">
        <x:v>retrieved 2026-10-30</x:v>
      </x:c>
      <x:c r="D41" s="17" t="str">
        <x:v>company disclosure</x:v>
      </x:c>
      <x:c r="E41" s="17" t="str">
        <x:v>https://www.nwnaturalwater.com/utilities</x:v>
      </x:c>
      <x:c r="F41" s="17" t="str">
        <x:v>Blue Topaz Utilities formerly T&amp;W Water in Texas; text distinguishes people and connections.</x:v>
      </x:c>
      <x:c r="G41" s="3"/>
    </x:row>
    <x:row r="42" ht="68" customHeight="1">
      <x:c r="A42" s="17" t="str">
        <x:v>OWN19</x:v>
      </x:c>
      <x:c r="B42" s="17" t="str">
        <x:v>NW Natural Water company homepage</x:v>
      </x:c>
      <x:c r="C42" s="17" t="str">
        <x:v>retrieved 2026-10-30</x:v>
      </x:c>
      <x:c r="D42" s="17" t="str">
        <x:v>company disclosure</x:v>
      </x:c>
      <x:c r="E42" s="17" t="str">
        <x:v>https://www.nwnaturalwater.com/</x:v>
      </x:c>
      <x:c r="F42" s="17" t="str">
        <x:v>Part of NW Natural Holding Company. Customer counts on page may lag current filings; not used for aggregation.</x:v>
      </x:c>
      <x:c r="G42" s="3"/>
    </x:row>
    <x:row r="43" ht="68" customHeight="1">
      <x:c r="A43" s="17" t="str">
        <x:v>OWN20</x:v>
      </x:c>
      <x:c r="B43" s="17" t="str">
        <x:v>Blue Topaz Utilities acquisition case study</x:v>
      </x:c>
      <x:c r="C43" s="17" t="str">
        <x:v>2020-08-11</x:v>
      </x:c>
      <x:c r="D43" s="17" t="str">
        <x:v>company account of acquisition</x:v>
      </x:c>
      <x:c r="E43" s="17" t="str">
        <x:v>https://www.nwnaturalwater.com/case-studies-blog/blue-topaz-case-study</x:v>
      </x:c>
      <x:c r="F43" s="17" t="str">
        <x:v>Family-owned T &amp; W was acquired by NW Natural Water after an approach in 2019. The buyer describes the system as operating smoothly and its owners as not looking to sell. This counters a universal failing-system premise, but company-reported benefits are not an independent outcome evaluation.</x:v>
      </x:c>
      <x:c r="G43" s="3"/>
    </x:row>
    <x:row r="44" ht="68" customHeight="1">
      <x:c r="A44" s="17" t="str">
        <x:v>OWN21</x:v>
      </x:c>
      <x:c r="B44" s="17" t="str">
        <x:v>Liberty Utilities corporate homepage</x:v>
      </x:c>
      <x:c r="C44" s="17" t="str">
        <x:v>retrieved 2026-10-30</x:v>
      </x:c>
      <x:c r="D44" s="17" t="str">
        <x:v>company disclosure</x:v>
      </x:c>
      <x:c r="E44" s="17" t="str">
        <x:v>https://libertyutilities.com/</x:v>
      </x:c>
      <x:c r="F44" s="17" t="str">
        <x:v>Parent Algonquin. Texas entities matched exactly from registry; full intermediate utility holding structure not extracted.</x:v>
      </x:c>
      <x:c r="G44" s="3"/>
    </x:row>
    <x:row r="45" ht="68" customHeight="1">
      <x:c r="A45" s="17" t="str">
        <x:v>OWN22</x:v>
      </x:c>
      <x:c r="B45" s="17" t="str">
        <x:v>Liberty Utilities Silverleaf water tariff</x:v>
      </x:c>
      <x:c r="C45" s="17" t="str">
        <x:v>2019 tariff;2021 filename</x:v>
      </x:c>
      <x:c r="D45" s="17" t="str">
        <x:v>company hosted regulatory tariff</x:v>
      </x:c>
      <x:c r="E45" s="17" t="str">
        <x:v>https://texas.libertyutilities.com/uploads/2019-10-30%20Final%20Water%20Utility%20Tariff%20-%20Silverleaf%2011.22.21.pdf</x:v>
      </x:c>
      <x:c r="F45" s="17" t="str">
        <x:v>Liberty Utilities (Silverleaf Water) LLC was formerly Algonquin Water Resources of Texas LLC. The tariff is dated 2019; the hosted filename includes 2021.</x:v>
      </x:c>
      <x:c r="G45" s="3"/>
    </x:row>
    <x:row r="46" ht="68" customHeight="1">
      <x:c r="A46" s="17" t="str">
        <x:v>OWN23</x:v>
      </x:c>
      <x:c r="B46" s="17" t="str">
        <x:v>California Water Service Group Q3 2026 Form10-Q</x:v>
      </x:c>
      <x:c r="C46" s="17" t="str">
        <x:v>2026-10-29</x:v>
      </x:c>
      <x:c r="D46" s="17" t="str">
        <x:v>SEC filing/company mirror</x:v>
      </x:c>
      <x:c r="E46" s="17" t="str">
        <x:v>https://www.calwatergroup.com/investors/financials-filings-reports/sec-filings/content/0001628280-26-068293/cwt-20260930.htm</x:v>
      </x:c>
      <x:c r="F46" s="17" t="str">
        <x:v>The October 29, 2026 Form 10-Q explicitly states that BVRT is a 96.7% owned subsidiary of TWSC, Inc. (Texas Water), with 3.3% noncontrolling interest. Control was obtained May 1, 2021. The $45 million purchase of the remaining interests is still subject to closing conditions, PUCT approval and board approval; expected approval is early 2027. Full HTML downloaded.</x:v>
      </x:c>
      <x:c r="G46" s="3"/>
    </x:row>
    <x:row r="47" ht="68" customHeight="1">
      <x:c r="A47" s="17" t="str">
        <x:v>OWN24</x:v>
      </x:c>
      <x:c r="B47" s="17" t="str">
        <x:v>California Water Service Group Texas operations list</x:v>
      </x:c>
      <x:c r="C47" s="17" t="str">
        <x:v>retrieved 2026-10-30</x:v>
      </x:c>
      <x:c r="D47" s="17" t="str">
        <x:v>company disclosure</x:v>
      </x:c>
      <x:c r="E47" s="17" t="str">
        <x:v>https://www.calwatergroup.com/our-service-areas/texas-water-service</x:v>
      </x:c>
      <x:c r="F47" s="17" t="str">
        <x:v>Texas Water owns a majority interest in BVRT. The page lists Camino Real, Windy Hill, Rail Yard, Plum Creek, Zipp Road and Forest Glen. The page's 4,200-customer metric is not treated as comparable to the later 5,000-active-connection metric.</x:v>
      </x:c>
      <x:c r="G47" s="3"/>
    </x:row>
    <x:row r="48" ht="68" customHeight="1">
      <x:c r="A48" s="17" t="str">
        <x:v>OWN25</x:v>
      </x:c>
      <x:c r="B48" s="17" t="str">
        <x:v>BVRT operating companies</x:v>
      </x:c>
      <x:c r="C48" s="17" t="str">
        <x:v>retrieved 2026-10-30</x:v>
      </x:c>
      <x:c r="D48" s="17" t="str">
        <x:v>company disclosure</x:v>
      </x:c>
      <x:c r="E48" s="17" t="str">
        <x:v>https://www.bvrtwater.com/companies/</x:v>
      </x:c>
      <x:c r="F48" s="17" t="str">
        <x:v>Lists Forest Glen, Windy Hill, Plum Creek, Zipp Road, Camino Real and Spanish Trail. OMMS is described as an operations contractor; operating a system does not automatically mean owning its assets.</x:v>
      </x:c>
      <x:c r="G48" s="3"/>
    </x:row>
    <x:row r="49" ht="68" customHeight="1">
      <x:c r="A49" s="17" t="str">
        <x:v>OWN26</x:v>
      </x:c>
      <x:c r="B49" s="17" t="str">
        <x:v>Hope Water company list</x:v>
      </x:c>
      <x:c r="C49" s="17" t="str">
        <x:v>retrieved 2026-10-30</x:v>
      </x:c>
      <x:c r="D49" s="17" t="str">
        <x:v>company disclosure</x:v>
      </x:c>
      <x:c r="E49" s="17" t="str">
        <x:v>https://hopewater.com/</x:v>
      </x:c>
      <x:c r="F49" s="17" t="str">
        <x:v>Formerly Hearthstone Water. Includes Horseshoe Bend and Lone Star among eight subsidiaries in several states.</x:v>
      </x:c>
      <x:c r="G49" s="3"/>
    </x:row>
    <x:row r="50" ht="68" customHeight="1">
      <x:c r="A50" s="17" t="str">
        <x:v>OWN27</x:v>
      </x:c>
      <x:c r="B50" s="17" t="str">
        <x:v>Hope Water about us</x:v>
      </x:c>
      <x:c r="C50" s="17" t="str">
        <x:v>retrieved 2026-10-30</x:v>
      </x:c>
      <x:c r="D50" s="17" t="str">
        <x:v>company disclosure</x:v>
      </x:c>
      <x:c r="E50" s="17" t="str">
        <x:v>https://hopewater.com/about-us/</x:v>
      </x:c>
      <x:c r="F50" s="17" t="str">
        <x:v>Hope Water states it is owned by Hope Utilities.</x:v>
      </x:c>
      <x:c r="G50" s="3"/>
    </x:row>
    <x:row r="51" ht="68" customHeight="1">
      <x:c r="A51" s="17" t="str">
        <x:v>OWN28</x:v>
      </x:c>
      <x:c r="B51" s="17" t="str">
        <x:v>Hope Utilities ownership disclosure</x:v>
      </x:c>
      <x:c r="C51" s="17" t="str">
        <x:v>retrieved 2026-10-30</x:v>
      </x:c>
      <x:c r="D51" s="17" t="str">
        <x:v>company disclosure</x:v>
      </x:c>
      <x:c r="E51" s="17" t="str">
        <x:v>https://hopeutilities.com/esg/</x:v>
      </x:c>
      <x:c r="F51" s="17" t="str">
        <x:v>Hope Utilities states it is owned by Ullico Infrastructure Fund. Investment strategy uses U.S. pension fund capital; no individual investor's allocation is inferred.</x:v>
      </x:c>
      <x:c r="G51" s="3"/>
    </x:row>
    <x:row r="52" ht="68" customHeight="1">
      <x:c r="A52" s="17" t="str">
        <x:v>OWN29</x:v>
      </x:c>
      <x:c r="B52" s="17" t="str">
        <x:v>Ullico closes Hearthstone holding-company acquisition</x:v>
      </x:c>
      <x:c r="C52" s="17" t="str">
        <x:v>2021-12-01</x:v>
      </x:c>
      <x:c r="D52" s="17" t="str">
        <x:v>fund transaction disclosure</x:v>
      </x:c>
      <x:c r="E52" s="17" t="str">
        <x:v>https://www.ullico.com/ullico-closes-acquisition-of-regulated-utility-platform/</x:v>
      </x:c>
      <x:c r="F52" s="17" t="str">
        <x:v>Ullico acquired an interest in GEP Bison Holdings, which owned 100% of Hearthstone Utilities, from a fund managed by BlackRock. This documents a historical intermediary, not the entire current chain.</x:v>
      </x:c>
      <x:c r="G52" s="3"/>
    </x:row>
    <x:row r="53" ht="68" customHeight="1">
      <x:c r="A53" s="17" t="str">
        <x:v>OWN30</x:v>
      </x:c>
      <x:c r="B53" s="17" t="str">
        <x:v>HILCO United Services corporate ownership</x:v>
      </x:c>
      <x:c r="C53" s="17" t="str">
        <x:v>retrieved 2026-10-30</x:v>
      </x:c>
      <x:c r="D53" s="17" t="str">
        <x:v>cooperative disclosure</x:v>
      </x:c>
      <x:c r="E53" s="17" t="str">
        <x:v>https://hilco.coop/hilco-united-services</x:v>
      </x:c>
      <x:c r="F53" s="17" t="str">
        <x:v>HILCO United Services is a for-profit corporation wholly owned by HILCO Electric Cooperative.</x:v>
      </x:c>
      <x:c r="G53" s="3"/>
    </x:row>
    <x:row r="54" ht="68" customHeight="1">
      <x:c r="A54" s="17" t="str">
        <x:v>OWN31</x:v>
      </x:c>
      <x:c r="B54" s="17" t="str">
        <x:v>HILCO member ownership FAQ</x:v>
      </x:c>
      <x:c r="C54" s="17" t="str">
        <x:v>retrieved 2026-10-30</x:v>
      </x:c>
      <x:c r="D54" s="17" t="str">
        <x:v>cooperative disclosure</x:v>
      </x:c>
      <x:c r="E54" s="17" t="str">
        <x:v>https://hilco.coop/faq</x:v>
      </x:c>
      <x:c r="F54" s="17" t="str">
        <x:v>HILCO describes itself as a member-owned cooperative with one vote per member.</x:v>
      </x:c>
      <x:c r="G54" s="3"/>
    </x:row>
    <x:row r="55" ht="68" customHeight="1">
      <x:c r="A55" s="17" t="str">
        <x:v>OWN32</x:v>
      </x:c>
      <x:c r="B55" s="17" t="str">
        <x:v>MidSouth PUC corporate chart51251</x:v>
      </x:c>
      <x:c r="C55" s="17" t="str">
        <x:v>2020 proceeding</x:v>
      </x:c>
      <x:c r="D55" s="17" t="str">
        <x:v>regulatory corporate filing indexed text</x:v>
      </x:c>
      <x:c r="E55" s="17" t="str">
        <x:v>https://interchange.puc.texas.gov/Documents/51251_1_1084571.PDF</x:v>
      </x:c>
      <x:c r="F55" s="17" t="str">
        <x:v>MSEC Enterprises and MSEC Waste Water are subsidiaries of Mid-South Electric Cooperative Association. The separate MSEC Wholesale entity should not be conflated with the two retail utilities.</x:v>
      </x:c>
      <x:c r="G55" s="3"/>
    </x:row>
    <x:row r="56" ht="68" customHeight="1">
      <x:c r="A56" s="17" t="str">
        <x:v>OWN33</x:v>
      </x:c>
      <x:c r="B56" s="17" t="str">
        <x:v>MidSouth agreement to sell water and wastewater utilities to City of Conroe</x:v>
      </x:c>
      <x:c r="C56" s="17" t="str">
        <x:v>2026-09-24 statement; September 25 post</x:v>
      </x:c>
      <x:c r="D56" s="17" t="str">
        <x:v>seller transaction disclosure</x:v>
      </x:c>
      <x:c r="E56" s="17" t="str">
        <x:v>https://www.midsouthelectric.com/news-releases/msec-water-and-wastewater-press-release-9-25-26/</x:v>
      </x:c>
      <x:c r="F56" s="17" t="str">
        <x:v>A purchase agreement was signed; operations remain with MidSouth pending PUC approval and transfer. The utilities are not yet classified as municipally owned.</x:v>
      </x:c>
      <x:c r="G56" s="3"/>
    </x:row>
    <x:row r="57" ht="68" customHeight="1">
      <x:c r="A57" s="17" t="str">
        <x:v>OWN34</x:v>
      </x:c>
      <x:c r="B57" s="17" t="str">
        <x:v>Bluefield existing Texas private-utility ownership research</x:v>
      </x:c>
      <x:c r="C57" s="17" t="str">
        <x:v>2022-09-11</x:v>
      </x:c>
      <x:c r="D57" s="17" t="str">
        <x:v>market research public abstract</x:v>
      </x:c>
      <x:c r="E57" s="17" t="str">
        <x:v>https://www.bluefieldresearch.com/research/private-water-utility-ownership-in-texas-competitive-landscape-geographic-positioning-and-market-trends/</x:v>
      </x:c>
      <x:c r="F57" s="17" t="str">
        <x:v>The public abstract advertises 20 profiles and 34 pages in a $2,500 report. It says Texas accounts for about one-quarter of tracked private water deal flow since 2015. The full subscriber report was not read. An open, documented ownership/rate/quality panel would be incremental, but this research is not the first ownership map.</x:v>
      </x:c>
      <x:c r="G57" s="3"/>
    </x:row>
    <x:row r="58" ht="68" customHeight="1">
      <x:c r="A58" s="17" t="str">
        <x:v>OWN35</x:v>
      </x:c>
      <x:c r="B58" s="17" t="str">
        <x:v>TCEQ Water System Profile update definitions</x:v>
      </x:c>
      <x:c r="C58" s="17" t="str">
        <x:v>retrieved 2026-10-30</x:v>
      </x:c>
      <x:c r="D58" s="17" t="str">
        <x:v>official guidance</x:v>
      </x:c>
      <x:c r="E58" s="17" t="str">
        <x:v>https://www.tceq.texas.gov/drinkingwater/dwv/update</x:v>
      </x:c>
      <x:c r="F58" s="17" t="str">
        <x:v>TCEQ defines owner as the physical facility owner or, for utilities, the CCN holder. Where applicable, ownership updates wait for PUC sale-transfer-merger approval. The administrative contact cannot simply be the operator or lessee.</x:v>
      </x:c>
      <x:c r="G58" s="3"/>
    </x:row>
    <x:row r="59" ht="68" customHeight="1">
      <x:c r="A59" s="17" t="str">
        <x:v>OWN36</x:v>
      </x:c>
      <x:c r="B59" s="17" t="str">
        <x:v>American Water and Essential Utilities merger update</x:v>
      </x:c>
      <x:c r="C59" s="17" t="str">
        <x:v>2026-08-17</x:v>
      </x:c>
      <x:c r="D59" s="17" t="str">
        <x:v>joint company transaction disclosure</x:v>
      </x:c>
      <x:c r="E59" s="17" t="str">
        <x:v>https://ir.amwater.com/news-and-events/financial-releases/financial-release-details/2026/American-Water-and-Essential-Utilities-Announce-Expiration-of-Hart-Scott-Rodino-Waiting-Period-for-Proposed-Merger/default.aspx</x:v>
      </x:c>
      <x:c r="F59" s="17" t="str">
        <x:v>The companies still expected closing at the end of the first quarter of 2027, subject to remaining conditions and regulatory approvals. This is not a completed merger.</x:v>
      </x:c>
      <x:c r="G59" s="3"/>
    </x:row>
    <x:row r="60" ht="68" customHeight="1">
      <x:c r="A60" s="17" t="str">
        <x:v>OWN37</x:v>
      </x:c>
      <x:c r="B60" s="17" t="str">
        <x:v>Crystal Springs Water Company current customer notice</x:v>
      </x:c>
      <x:c r="C60" s="17" t="str">
        <x:v>retrieved 2026-10-30; notice undated</x:v>
      </x:c>
      <x:c r="D60" s="17" t="str">
        <x:v>seller disclosure</x:v>
      </x:c>
      <x:c r="E60" s="17" t="str">
        <x:v>https://www.cswci.com/</x:v>
      </x:c>
      <x:c r="F60" s="17" t="str">
        <x:v>States Crystal Springs has sold to Texas Water Utilities but still services Spring Branch Crossing and Pine Rock / White Rock. This is evidence of a partial asset transfer, not proof that the entire Crystal Springs legal entity or every service area now belongs to Nexus.</x:v>
      </x:c>
      <x:c r="G60" s="3"/>
    </x:row>
    <x:row r="61" ht="68" customHeight="1">
      <x:c r="A61" s="17" t="str">
        <x:v>OWN38</x:v>
      </x:c>
      <x:c r="B61" s="17" t="str">
        <x:v>C &amp; R Water Supply sworn filing in Docket 48357</x:v>
      </x:c>
      <x:c r="C61" s="17" t="str">
        <x:v>2019-01-07</x:v>
      </x:c>
      <x:c r="D61" s="17" t="str">
        <x:v>regulatory filing indexed text</x:v>
      </x:c>
      <x:c r="E61" s="17" t="str">
        <x:v>https://interchange.puc.texas.gov/Documents/48357_24_1006842.PDF</x:v>
      </x:c>
      <x:c r="F61" s="17" t="str">
        <x:v>Indexed sworn filing identifies Richard L. Wagner as Owner. This is historical evidence; exact ownership percentage and continued ownership as of October 2026 are not established. Full PDF was blocked.</x:v>
      </x:c>
      <x:c r="G61" s="3"/>
    </x:row>
    <x:row r="62" ht="68" customHeight="1">
      <x:c r="A62" s="17" t="str">
        <x:v>OWN39</x:v>
      </x:c>
      <x:c r="B62" s="17" t="str">
        <x:v>C &amp; R Water Supply annual report in Project 54453</x:v>
      </x:c>
      <x:c r="C62" s="17" t="str">
        <x:v>report year and filing date not independently verified</x:v>
      </x:c>
      <x:c r="D62" s="17" t="str">
        <x:v>regulatory filing indexed text</x:v>
      </x:c>
      <x:c r="E62" s="17" t="str">
        <x:v>https://interchange.puc.texas.gov/Documents/54453_36_1292145.PDF</x:v>
      </x:c>
      <x:c r="F62" s="17" t="str">
        <x:v>Indexed text names officers Richard Wagner and Michael Pawaloski, says there was no ownership change during the reporting period and that the utility was not commonly owned or controlled by another corporation. Officers are not automatically shareholders; this does not establish current ultimate ownership. Full PDF was blocked.</x:v>
      </x:c>
      <x:c r="G62" s="3"/>
    </x:row>
    <x:row r="63" ht="68" customHeight="1">
      <x:c r="A63" s="17" t="str">
        <x:v>OWN40</x:v>
      </x:c>
      <x:c r="B63" s="17" t="str">
        <x:v>C &amp; R Water Supply official website</x:v>
      </x:c>
      <x:c r="C63" s="17" t="str">
        <x:v>retrieved 2026-10-30</x:v>
      </x:c>
      <x:c r="D63" s="17" t="str">
        <x:v>company disclosure</x:v>
      </x:c>
      <x:c r="E63" s="17" t="str">
        <x:v>https://crwater.online/</x:v>
      </x:c>
      <x:c r="F63" s="17" t="str">
        <x:v>Current customer information and 2025 consumer confidence reports. No current shareholding disclosure found; site and links saved locally.</x:v>
      </x:c>
      <x:c r="G63" s="3"/>
    </x:row>
    <x:row r="64" ht="68" customHeight="1">
      <x:c r="A64" s="17" t="str">
        <x:v>OWN41</x:v>
      </x:c>
      <x:c r="B64" s="17" t="str">
        <x:v>Southern Utilities official website</x:v>
      </x:c>
      <x:c r="C64" s="17" t="str">
        <x:v>retrieved 2026-10-30</x:v>
      </x:c>
      <x:c r="D64" s="17" t="str">
        <x:v>company disclosure</x:v>
      </x:c>
      <x:c r="E64" s="17" t="str">
        <x:v>https://southernutilitiescompany.com/</x:v>
      </x:c>
      <x:c r="F64" s="17" t="str">
        <x:v>Current customer and tariff information; no verified ultimate shareholder found. Corporate officer or responsible-party names were not treated as beneficial ownership.</x:v>
      </x:c>
      <x:c r="G64" s="3"/>
    </x:row>
    <x:row r="65" ht="68" customHeight="1">
      <x:c r="A65" s="17" t="str">
        <x:v>OWN42</x:v>
      </x:c>
      <x:c r="B65" s="17" t="str">
        <x:v>Community Water Company official website</x:v>
      </x:c>
      <x:c r="C65" s="17" t="str">
        <x:v>retrieved 2026-10-30</x:v>
      </x:c>
      <x:c r="D65" s="17" t="str">
        <x:v>company disclosure</x:v>
      </x:c>
      <x:c r="E65" s="17" t="str">
        <x:v>https://cwc-netws.myruralwater.com/</x:v>
      </x:c>
      <x:c r="F65" s="17" t="str">
        <x:v>The Corsicana-area utility's official page. It must not be confused with the Arizona Community Water Company or unrelated Texas water supply corporations. No current ultimate ownership disclosure found.</x:v>
      </x:c>
      <x:c r="G65" s="3"/>
    </x:row>
    <x:row r="66" ht="68" customHeight="1">
      <x:c r="A66" s="17" t="str">
        <x:v>OWN43</x:v>
      </x:c>
      <x:c r="B66" s="17" t="str">
        <x:v>Community Water Company / Northcrest STM notice, Docket 57653</x:v>
      </x:c>
      <x:c r="C66" s="17" t="str">
        <x:v>2025-09-12 notice</x:v>
      </x:c>
      <x:c r="D66" s="17" t="str">
        <x:v>regulatory filing indexed text</x:v>
      </x:c>
      <x:c r="E66" s="17" t="str">
        <x:v>https://interchange.puc.texas.gov/Documents/57653_24_1539792.PDF</x:v>
      </x:c>
      <x:c r="F66" s="17" t="str">
        <x:v>Community Water Company, CCN 10534, proposed purchasing Northcrest Water Supply, CCN 12222: 24 connections over 72.8 acres. A notice is not a closing or shareholder-ownership certificate. Full PDF was not obtained.</x:v>
      </x:c>
      <x:c r="G66" s="3"/>
    </x:row>
    <x:row r="67" ht="68" customHeight="1">
      <x:c r="A67" s="17" t="str">
        <x:v>OWN44</x:v>
      </x:c>
      <x:c r="B67" s="17" t="str">
        <x:v>Crystal Springs / Texas Water Utilities customer STM notice</x:v>
      </x:c>
      <x:c r="C67" s="17" t="str">
        <x:v>date not independently verified</x:v>
      </x:c>
      <x:c r="D67" s="17" t="str">
        <x:v>company hosted regulatory customer notice</x:v>
      </x:c>
      <x:c r="E67" s="17" t="str">
        <x:v>https://www.swwc.com/wp-content/uploads/files/tx/tariff/crystalsprings/125619%20HC_NOTICE_64pg-LoRes_2.pdf</x:v>
      </x:c>
      <x:c r="F67" s="17" t="str">
        <x:v>Indexed notice describes individual acquired service areas and PWS identifiers. Useful for a future system-level split-sale crosswalk; not treated as a complete current ownership roster.</x:v>
      </x:c>
      <x:c r="G67" s="3"/>
    </x:row>
    <x:row r="68" ht="68" customHeight="1">
      <x:c r="A68" s="17" t="str">
        <x:v>OWN45</x:v>
      </x:c>
      <x:c r="B68" s="17" t="str">
        <x:v>Northwest Natural Holding Company investor relations</x:v>
      </x:c>
      <x:c r="C68" s="17" t="str">
        <x:v>retrieved 2026-10-30</x:v>
      </x:c>
      <x:c r="D68" s="17" t="str">
        <x:v>company investor disclosure</x:v>
      </x:c>
      <x:c r="E68" s="17" t="str">
        <x:v>https://ir.nwnaturalholdings.com/home/default.aspx</x:v>
      </x:c>
      <x:c r="F68" s="17" t="str">
        <x:v>Public company (NYSE: NWN) owns NW Natural Water.</x:v>
      </x:c>
      <x:c r="G68" s="3"/>
    </x:row>
    <x:row r="69" ht="68" customHeight="1">
      <x:c r="A69" s="17" t="str">
        <x:v>OWN46</x:v>
      </x:c>
      <x:c r="B69" s="17" t="str">
        <x:v>Algonquin second-quarter 2026 earnings presentation</x:v>
      </x:c>
      <x:c r="C69" s="17" t="str">
        <x:v>2026-08-07</x:v>
      </x:c>
      <x:c r="D69" s="17" t="str">
        <x:v>SEC filing</x:v>
      </x:c>
      <x:c r="E69" s="17" t="str">
        <x:v>https://www.sec.gov/Archives/edgar/data/1174169/000117416926000031/a2026q2-ex995xearningspres.htm</x:v>
      </x:c>
      <x:c r="F69" s="17" t="str">
        <x:v>Algonquin Power &amp; Utilities Corp. is publicly traded as AQN. Proposed corporate redomiciling is not used to imply a completed ownership change.</x:v>
      </x:c>
      <x:c r="G69" s="3"/>
    </x:row>
    <x:row r="70" ht="68" customHeight="1">
      <x:c r="A70" s="17" t="str">
        <x:v>EPA01</x:v>
      </x:c>
      <x:c r="B70" s="17" t="str">
        <x:v>EPA SDWIS bulk data, 2026Q3</x:v>
      </x:c>
      <x:c r="C70" s="17" t="str">
        <x:v>2026-10-14</x:v>
      </x:c>
      <x:c r="D70" s="17" t="str">
        <x:v>official administrative data</x:v>
      </x:c>
      <x:c r="E70" s="17" t="str">
        <x:v>https://echo.epa.gov/files/echodownloads/SDWA_latest_downloads.zip</x:v>
      </x:c>
      <x:c r="F70" s="17" t="str">
        <x:v>Archive ETag "2142908f-65dc2aace8981"; downloaded 2026-10-30. Mutable latest URL: preserve snapshot metadata.</x:v>
      </x:c>
      <x:c r="G70" s="3"/>
    </x:row>
    <x:row r="71" ht="68" customHeight="1">
      <x:c r="A71" s="17" t="str">
        <x:v>EPA02</x:v>
      </x:c>
      <x:c r="B71" s="17" t="str">
        <x:v>SDWA download data dictionary</x:v>
      </x:c>
      <x:c r="C71" s="17" t="str"/>
      <x:c r="D71" s="17" t="str">
        <x:v>official documentation</x:v>
      </x:c>
      <x:c r="E71" s="17" t="str">
        <x:v>https://echo.epa.gov/tools/data-downloads/sdwa-download-summary</x:v>
      </x:c>
      <x:c r="F71" s="17" t="str">
        <x:v>Field definitions, table structure and reporting limitations.</x:v>
      </x:c>
      <x:c r="G71" s="3"/>
    </x:row>
    <x:row r="72" ht="68" customHeight="1">
      <x:c r="A72" s="17" t="str">
        <x:v>SALE1</x:v>
      </x:c>
      <x:c r="B72" s="17" t="str">
        <x:v>Treetop Estates closing notice</x:v>
      </x:c>
      <x:c r="C72" s="17" t="str">
        <x:v>2020-12-23</x:v>
      </x:c>
      <x:c r="D72" s="17" t="str">
        <x:v>PUC filing</x:v>
      </x:c>
      <x:c r="E72" s="17" t="str">
        <x:v>https://interchange.puc.texas.gov/Documents/51065_48_1104960.PDF</x:v>
      </x:c>
      <x:c r="F72" s="17" t="str">
        <x:v>Close date used for exact observation windows.</x:v>
      </x:c>
      <x:c r="G72" s="3"/>
    </x:row>
    <x:row r="73" ht="68" customHeight="1">
      <x:c r="A73" s="17" t="str">
        <x:v>SALE2</x:v>
      </x:c>
      <x:c r="B73" s="17" t="str">
        <x:v>Quiet Village II closing notice</x:v>
      </x:c>
      <x:c r="C73" s="17" t="str">
        <x:v>2021-09-09</x:v>
      </x:c>
      <x:c r="D73" s="17" t="str">
        <x:v>PUC filing</x:v>
      </x:c>
      <x:c r="E73" s="17" t="str">
        <x:v>https://interchange.puc.texas.gov/Documents/51089_55_1152663.PDF</x:v>
      </x:c>
      <x:c r="F73" s="17" t="str">
        <x:v>Close date used for exact observation windows.</x:v>
      </x:c>
      <x:c r="G73" s="3"/>
    </x:row>
    <x:row r="74" ht="68" customHeight="1">
      <x:c r="A74" s="17" t="str">
        <x:v>SALE3</x:v>
      </x:c>
      <x:c r="B74" s="17" t="str">
        <x:v>Council Creek Village closing notice</x:v>
      </x:c>
      <x:c r="C74" s="17" t="str">
        <x:v>2021-01-29</x:v>
      </x:c>
      <x:c r="D74" s="17" t="str">
        <x:v>PUC filing</x:v>
      </x:c>
      <x:c r="E74" s="17" t="str">
        <x:v>https://interchange.puc.texas.gov/Documents/51031_47_1112011.PDF</x:v>
      </x:c>
      <x:c r="F74" s="17" t="str">
        <x:v>Close date used for exact observation windows.</x:v>
      </x:c>
      <x:c r="G74" s="3"/>
    </x:row>
    <x:row r="75" ht="68" customHeight="1">
      <x:c r="A75" s="17" t="str">
        <x:v>SALE4</x:v>
      </x:c>
      <x:c r="B75" s="17" t="str">
        <x:v>South Council Creek 2 closing notice</x:v>
      </x:c>
      <x:c r="C75" s="17" t="str">
        <x:v>2021-01-29</x:v>
      </x:c>
      <x:c r="D75" s="17" t="str">
        <x:v>PUC filing</x:v>
      </x:c>
      <x:c r="E75" s="17" t="str">
        <x:v>https://interchange.puc.texas.gov/Documents/51031_47_1112011.PDF</x:v>
      </x:c>
      <x:c r="F75" s="17" t="str">
        <x:v>Close date used for exact observation windows.</x:v>
      </x:c>
      <x:c r="G75" s="3"/>
    </x:row>
    <x:row r="76" ht="68" customHeight="1">
      <x:c r="A76" s="17" t="str">
        <x:v>CCR01</x:v>
      </x:c>
      <x:c r="B76" s="17" t="str">
        <x:v>Council Creek Village 2025 consumer confidence report</x:v>
      </x:c>
      <x:c r="C76" s="17" t="str">
        <x:v>2025</x:v>
      </x:c>
      <x:c r="D76" s="17" t="str">
        <x:v>operator regulatory disclosure</x:v>
      </x:c>
      <x:c r="E76" s="17" t="str">
        <x:v>https://centralstateswaterresources.com/ccr/2025/TX/Council%20Creek%20Village%20TX0270014%20Consumer%20Confidence%20Report%202025.pdf</x:v>
      </x:c>
      <x:c r="F76" s="17" t="str">
        <x:v>Visually inspected page 2. Highest combined radium 44 pCi/L; gross alpha 131 pCi/L. Describes treatment/new-source exploration.</x:v>
      </x:c>
      <x:c r="G76" s="3"/>
    </x:row>
    <x:row r="77" ht="68" customHeight="1">
      <x:c r="A77" s="17" t="str">
        <x:v>CCR02</x:v>
      </x:c>
      <x:c r="B77" s="17" t="str">
        <x:v>South Council Creek 2 2025 consumer confidence report</x:v>
      </x:c>
      <x:c r="C77" s="17" t="str">
        <x:v>2025</x:v>
      </x:c>
      <x:c r="D77" s="17" t="str">
        <x:v>operator regulatory disclosure</x:v>
      </x:c>
      <x:c r="E77" s="17" t="str">
        <x:v>https://centralstateswaterresources.com/ccr/2025/TX/South%20Council%20Creek%202%20TX0270080%20Consumer%20Confidence%20Report%202025.pdf</x:v>
      </x:c>
      <x:c r="F77" s="17" t="str">
        <x:v>Visually inspected page 2. Highest combined radium 33.6 pCi/L. Engineers working to secure new source. Gross-alpha MCL in this CCR appears incorrect; do not rely on that threshold.</x:v>
      </x:c>
      <x:c r="G77" s="3"/>
    </x:row>
    <x:row r="78" ht="68" customHeight="1">
      <x:c r="A78" s="17" t="str">
        <x:v>CCR03</x:v>
      </x:c>
      <x:c r="B78" s="17" t="str">
        <x:v>Quiet Village II 2025 consumer confidence report</x:v>
      </x:c>
      <x:c r="C78" s="17" t="str">
        <x:v>2025</x:v>
      </x:c>
      <x:c r="D78" s="17" t="str">
        <x:v>operator regulatory disclosure</x:v>
      </x:c>
      <x:c r="E78" s="17" t="str">
        <x:v>https://centralstateswaterresources.com/ccr/2025/TX/Quiet%20Village%20II%20TX1080221%20Consumer%20Confidence%20Report%202025.pdf</x:v>
      </x:c>
      <x:c r="F78" s="17" t="str">
        <x:v>Failure to deliver/complete prior CCR begins July 2024 and continues into June 2025; no new 2025 onset is not absence of ongoing violation.</x:v>
      </x:c>
      <x:c r="G78" s="3"/>
    </x:row>
    <x:row r="79" ht="68" customHeight="1">
      <x:c r="A79" s="17" t="str">
        <x:v>CCR04</x:v>
      </x:c>
      <x:c r="B79" s="17" t="str">
        <x:v>Treetop Estates 2025 consumer confidence report</x:v>
      </x:c>
      <x:c r="C79" s="17" t="str">
        <x:v>2025</x:v>
      </x:c>
      <x:c r="D79" s="17" t="str">
        <x:v>operator regulatory disclosure</x:v>
      </x:c>
      <x:c r="E79" s="17" t="str">
        <x:v>https://centralstateswaterresources.com/ccr/2025/TX/Treetop%20Estates%20TX1840134%20Consumer%20Confidence%20Report%202025.pdf</x:v>
      </x:c>
      <x:c r="F79" s="17" t="str">
        <x:v>Visually inspected page 2; states no violations in 2025.</x:v>
      </x:c>
      <x:c r="G79" s="3"/>
    </x:row>
    <x:row r="80" ht="68" customHeight="1">
      <x:c r="A80" s="17" t="str">
        <x:v>RATE_old_compilation</x:v>
      </x:c>
      <x:c r="B80" s="17" t="str">
        <x:v>PUC-stamped CSWR tariff compilation, Docket 53238, approved May 2, 2023; inherited system schedules.</x:v>
      </x:c>
      <x:c r="C80" s="17" t="str">
        <x:v>See source</x:v>
      </x:c>
      <x:c r="D80" s="17" t="str">
        <x:v>PUC tariff / filing or operator schedule</x:v>
      </x:c>
      <x:c r="E80" s="17" t="str">
        <x:v>https://media.assets.sincrod.com/websites/content/web-cswr/file/a0825dd0-28a1-42af-b7bc-29a31c6d5160/168185a32d39474a8b23f235195e57e9.pdf</x:v>
      </x:c>
      <x:c r="F80" s="17" t="str">
        <x:v>Physical PDF pages for each input appear in Bill calculator column AA. </x:v>
      </x:c>
      <x:c r="G80" s="3"/>
    </x:row>
    <x:row r="81" ht="68" customHeight="1">
      <x:c r="A81" s="17" t="str">
        <x:v>RATE_tariff_2024</x:v>
      </x:c>
      <x:c r="B81" s="17" t="str">
        <x:v>PUC-stamped final consolidated tariff, rate Docket 54565 / compliance 56352, approved August 6, 2024.</x:v>
      </x:c>
      <x:c r="C81" s="17" t="str">
        <x:v>See source</x:v>
      </x:c>
      <x:c r="D81" s="17" t="str">
        <x:v>PUC tariff / filing or operator schedule</x:v>
      </x:c>
      <x:c r="E81" s="17" t="str">
        <x:v>https://media.assets.sincrod.com/websites/content/web-cswr/file/v/1/9763a141-70ef-435c-b3fe-affe2a0571be/8c4ed835375d4286b20e71f01f60c51d.pdf</x:v>
      </x:c>
      <x:c r="F81" s="17" t="str">
        <x:v>Physical PDF pages for each input appear in Bill calculator column AA. </x:v>
      </x:c>
      <x:c r="G81" s="3"/>
    </x:row>
    <x:row r="82" ht="68" customHeight="1">
      <x:c r="A82" s="17" t="str">
        <x:v>RATE_tariff_2026</x:v>
      </x:c>
      <x:c r="B82" s="17" t="str">
        <x:v>PUC-stamped approved consolidated tariff, rate Docket 57386 / compliance 59491, approved June 3, 2026.</x:v>
      </x:c>
      <x:c r="C82" s="17" t="str">
        <x:v>See source</x:v>
      </x:c>
      <x:c r="D82" s="17" t="str">
        <x:v>PUC tariff / filing or operator schedule</x:v>
      </x:c>
      <x:c r="E82" s="17" t="str">
        <x:v>https://interchange.puc.texas.gov/Documents/59491_6_1654225.PDF</x:v>
      </x:c>
      <x:c r="F82" s="17" t="str">
        <x:v>Physical PDF pages for each input appear in Bill calculator column AA. </x:v>
      </x:c>
      <x:c r="G82" s="3"/>
    </x:row>
    <x:row r="83" ht="68" customHeight="1">
      <x:c r="A83" s="17" t="str">
        <x:v>RATE_tariff_2026_approval</x:v>
      </x:c>
      <x:c r="B83" s="17" t="str">
        <x:v>June 3, 2026 order approving May 7, 2026 compliance tariffs.</x:v>
      </x:c>
      <x:c r="C83" s="17" t="str">
        <x:v>See source</x:v>
      </x:c>
      <x:c r="D83" s="17" t="str">
        <x:v>PUC tariff / filing or operator schedule</x:v>
      </x:c>
      <x:c r="E83" s="17" t="str">
        <x:v>https://interchange.puc.texas.gov/Documents/59491_5_1652294.PDF</x:v>
      </x:c>
      <x:c r="F83" s="17" t="str">
        <x:v>Physical PDF pages for each input appear in Bill calculator column AA. </x:v>
      </x:c>
      <x:c r="G83" s="3"/>
    </x:row>
    <x:row r="84" ht="68" customHeight="1">
      <x:c r="A84" s="17" t="str">
        <x:v>RATE_company_schedule_2026</x:v>
      </x:c>
      <x:c r="B84" s="17" t="str">
        <x:v>Company-published consolidated rate schedule effective June 3, 2026; includes Quiet Village sewer pass-through.</x:v>
      </x:c>
      <x:c r="C84" s="17" t="str">
        <x:v>See source</x:v>
      </x:c>
      <x:c r="D84" s="17" t="str">
        <x:v>PUC tariff / filing or operator schedule</x:v>
      </x:c>
      <x:c r="E84" s="17" t="str">
        <x:v>https://centralstateswaterresources.com/wp-content/uploads/2026/06/Consolidated-Rates-06.03.26.pdf</x:v>
      </x:c>
      <x:c r="F84" s="17" t="str">
        <x:v>Physical PDF pages for each input appear in Bill calculator column AA. Quiet Village sewer pass-through appears here but is omitted from the 2026 stamped tariff.</x:v>
      </x:c>
      <x:c r="G84" s="3"/>
    </x:row>
    <x:row r="85" ht="68" customHeight="1">
      <x:c r="A85" s="17" t="str">
        <x:v>RATE_application_comparison_1</x:v>
      </x:c>
      <x:c r="B85" s="17" t="str">
        <x:v>2023 original rate application, first 100-page volume; Exhibit C existing-versus-requested water bill comparisons.</x:v>
      </x:c>
      <x:c r="C85" s="17" t="str">
        <x:v>See source</x:v>
      </x:c>
      <x:c r="D85" s="17" t="str">
        <x:v>PUC tariff / filing or operator schedule</x:v>
      </x:c>
      <x:c r="E85" s="17" t="str">
        <x:v>https://interchange.puc.texas.gov/Documents/54565_5_1268957.PDF</x:v>
      </x:c>
      <x:c r="F85" s="17" t="str">
        <x:v>Physical PDF pages for each input appear in Bill calculator column AA. </x:v>
      </x:c>
      <x:c r="G85" s="3"/>
    </x:row>
    <x:row r="86" ht="68" customHeight="1">
      <x:c r="A86" s="17" t="str">
        <x:v>RATE_application_comparison_2</x:v>
      </x:c>
      <x:c r="B86" s="17" t="str">
        <x:v>2023 original rate application, second 100-page volume; water and sewer bill comparisons.</x:v>
      </x:c>
      <x:c r="C86" s="17" t="str">
        <x:v>See source</x:v>
      </x:c>
      <x:c r="D86" s="17" t="str">
        <x:v>PUC tariff / filing or operator schedule</x:v>
      </x:c>
      <x:c r="E86" s="17" t="str">
        <x:v>https://interchange.puc.texas.gov/Documents/54565_5_1268958.PDF</x:v>
      </x:c>
      <x:c r="F86" s="17" t="str">
        <x:v>Physical PDF pages for each input appear in Bill calculator column AA. </x:v>
      </x:c>
      <x:c r="G86" s="3"/>
    </x:row>
    <x:row r="87" ht="68" customHeight="1">
      <x:c r="A87" s="17" t="str">
        <x:v>RATE_fmv_list</x:v>
      </x:c>
      <x:c r="B87" s="17" t="str">
        <x:v>CSWR January 11, 2024 exceptions, printed page 6: exhaustive list of seven FMV acquisitions included in Docket 54565, relied on by final finding 70.</x:v>
      </x:c>
      <x:c r="C87" s="17" t="str">
        <x:v>See source</x:v>
      </x:c>
      <x:c r="D87" s="17" t="str">
        <x:v>PUC tariff / filing or operator schedule</x:v>
      </x:c>
      <x:c r="E87" s="17" t="str">
        <x:v>https://interchange.puc.texas.gov/Documents/54565_2476_1358685.PDF</x:v>
      </x:c>
      <x:c r="F87" s="17" t="str">
        <x:v>Physical PDF pages for each input appear in Bill calculator column AA. </x:v>
      </x:c>
      <x:c r="G87" s="3"/>
    </x:row>
    <x:row r="88" ht="68" customHeight="1">
      <x:c r="A88" s="17" t="str">
        <x:v>RATE_treetop_close</x:v>
      </x:c>
      <x:c r="B88" s="17" t="str">
        <x:v>Notice confirming closing December 23, 2020.</x:v>
      </x:c>
      <x:c r="C88" s="17" t="str">
        <x:v>See source</x:v>
      </x:c>
      <x:c r="D88" s="17" t="str">
        <x:v>PUC tariff / filing or operator schedule</x:v>
      </x:c>
      <x:c r="E88" s="17" t="str">
        <x:v>https://interchange.puc.texas.gov/Documents/51065_48_1104960.PDF</x:v>
      </x:c>
      <x:c r="F88" s="17" t="str">
        <x:v>Physical PDF pages for each input appear in Bill calculator column AA. </x:v>
      </x:c>
      <x:c r="G88" s="3"/>
    </x:row>
    <x:row r="89" ht="68" customHeight="1">
      <x:c r="A89" s="17" t="str">
        <x:v>RATE_treetop_stm</x:v>
      </x:c>
      <x:c r="B89" s="17" t="str">
        <x:v>Corrected final notice of approval March 10, 2021; finding 42 keeps existing rates; adopted tariff physical page 20.</x:v>
      </x:c>
      <x:c r="C89" s="17" t="str">
        <x:v>See source</x:v>
      </x:c>
      <x:c r="D89" s="17" t="str">
        <x:v>PUC tariff / filing or operator schedule</x:v>
      </x:c>
      <x:c r="E89" s="17" t="str">
        <x:v>https://interchange.puc.texas.gov/Documents/51065_56_1115697.PDF</x:v>
      </x:c>
      <x:c r="F89" s="17" t="str">
        <x:v>Physical PDF pages for each input appear in Bill calculator column AA. </x:v>
      </x:c>
      <x:c r="G89" s="3"/>
    </x:row>
    <x:row r="90" ht="68" customHeight="1">
      <x:c r="A90" s="17" t="str">
        <x:v>RATE_council_close</x:v>
      </x:c>
      <x:c r="B90" s="17" t="str">
        <x:v>Notice confirming closing January 29, 2021.</x:v>
      </x:c>
      <x:c r="C90" s="17" t="str">
        <x:v>See source</x:v>
      </x:c>
      <x:c r="D90" s="17" t="str">
        <x:v>PUC tariff / filing or operator schedule</x:v>
      </x:c>
      <x:c r="E90" s="17" t="str">
        <x:v>https://interchange.puc.texas.gov/Documents/51031_47_1112011.PDF</x:v>
      </x:c>
      <x:c r="F90" s="17" t="str">
        <x:v>Physical PDF pages for each input appear in Bill calculator column AA. </x:v>
      </x:c>
      <x:c r="G90" s="3"/>
    </x:row>
    <x:row r="91" ht="68" customHeight="1">
      <x:c r="A91" s="17" t="str">
        <x:v>RATE_council_stm</x:v>
      </x:c>
      <x:c r="B91" s="17" t="str">
        <x:v>Final notice April 14, 2021; adopted tariff physical page 34 lists one schedule for all three Council Creek systems.</x:v>
      </x:c>
      <x:c r="C91" s="17" t="str">
        <x:v>See source</x:v>
      </x:c>
      <x:c r="D91" s="17" t="str">
        <x:v>PUC tariff / filing or operator schedule</x:v>
      </x:c>
      <x:c r="E91" s="17" t="str">
        <x:v>https://interchange.puc.texas.gov/Documents/51031_54_1121912.PDF</x:v>
      </x:c>
      <x:c r="F91" s="17" t="str">
        <x:v>Physical PDF pages for each input appear in Bill calculator column AA. </x:v>
      </x:c>
      <x:c r="G91" s="3"/>
    </x:row>
    <x:row r="92" ht="68" customHeight="1">
      <x:c r="A92" s="17" t="str">
        <x:v>RATE_quiet_close</x:v>
      </x:c>
      <x:c r="B92" s="17" t="str">
        <x:v>Notice confirming closing September 9, 2021.</x:v>
      </x:c>
      <x:c r="C92" s="17" t="str">
        <x:v>See source</x:v>
      </x:c>
      <x:c r="D92" s="17" t="str">
        <x:v>PUC tariff / filing or operator schedule</x:v>
      </x:c>
      <x:c r="E92" s="17" t="str">
        <x:v>https://interchange.puc.texas.gov/Documents/51089_55_1152663.PDF</x:v>
      </x:c>
      <x:c r="F92" s="17" t="str">
        <x:v>Physical PDF pages for each input appear in Bill calculator column AA. </x:v>
      </x:c>
      <x:c r="G92" s="3"/>
    </x:row>
    <x:row r="93" ht="68" customHeight="1">
      <x:c r="A93" s="17" t="str">
        <x:v>RATE_quiet_stm</x:v>
      </x:c>
      <x:c r="B93" s="17" t="str">
        <x:v>Final notice November 18, 2021; finding 48 preserves existing rates; combined water-and-sewer tariff appears on physical pages 46 and 66.</x:v>
      </x:c>
      <x:c r="C93" s="17" t="str">
        <x:v>See source</x:v>
      </x:c>
      <x:c r="D93" s="17" t="str">
        <x:v>PUC tariff / filing or operator schedule</x:v>
      </x:c>
      <x:c r="E93" s="17" t="str">
        <x:v>https://interchange.puc.texas.gov/Documents/51089_62_1168540.PDF</x:v>
      </x:c>
      <x:c r="F93" s="17" t="str">
        <x:v>Physical PDF pages for each input appear in Bill calculator column AA. </x:v>
      </x:c>
      <x:c r="G93" s="3"/>
    </x:row>
    <x:row r="94" ht="68" customHeight="1">
      <x:c r="A94" s="17" t="str">
        <x:v>FMV01</x:v>
      </x:c>
      <x:c r="B94" s="17" t="str">
        <x:v>Seven FMV acquisitions in CSWR rate case 54565</x:v>
      </x:c>
      <x:c r="C94" s="17" t="str">
        <x:v>2024-01-11</x:v>
      </x:c>
      <x:c r="D94" s="17" t="str">
        <x:v>company regulatory filing</x:v>
      </x:c>
      <x:c r="E94" s="17" t="str">
        <x:v>https://interchange.puc.texas.gov/Documents/54565_2476_1358685.PDF</x:v>
      </x:c>
      <x:c r="F94" s="17" t="str">
        <x:v>Printed p.6 / physical PDF p.9, relied on by final finding 70. Reported plant value is not established as seller original-cost regulatory rate base. Reported adjustment is not a proven economic acquisition premium.</x:v>
      </x:c>
      <x:c r="G94" s="3"/>
    </x:row>
    <x:row r="95" ht="68" customHeight="1">
      <x:c r="A95" s="17" t="str">
        <x:v>FMV_STM_53483</x:v>
      </x:c>
      <x:c r="B95" s="17" t="str">
        <x:v>North Orange final sale order</x:v>
      </x:c>
      <x:c r="C95" s="17" t="str">
        <x:v>2023-03-08</x:v>
      </x:c>
      <x:c r="D95" s="17" t="str">
        <x:v>PUC final sale order</x:v>
      </x:c>
      <x:c r="E95" s="17" t="str">
        <x:v>https://interchange.puc.texas.gov/Documents/53483_40_1278741.PDF</x:v>
      </x:c>
      <x:c r="F95" s="17" t="str">
        <x:v>March 8, 2023 final STM findings 53–56 and ordering paragraph 6 determine ratemaking rate base equals agreed purchase price because appraisals exceed price; amount is placed in confidential attachment JO-1. The later public January 11, 2024 table reports approved rate base of $1,750,000. Combining those public statements implies the transaction purchase price of $1,750,000; the confidential contract itself was not reviewed. Final findings 11 and 33 report 346 customer connections across water and sewer areas without separately specifying each service or unique households. Exact census date is not stated; do not divide by it as a verified household denominator.</x:v>
      </x:c>
      <x:c r="G95" s="3"/>
    </x:row>
    <x:row r="96" ht="68" customHeight="1">
      <x:c r="A96" s="17" t="str">
        <x:v>FMV_STM_52410</x:v>
      </x:c>
      <x:c r="B96" s="17" t="str">
        <x:v>Leon Springs final sale order</x:v>
      </x:c>
      <x:c r="C96" s="17" t="str">
        <x:v>2022-06-03</x:v>
      </x:c>
      <x:c r="D96" s="17" t="str">
        <x:v>PUC final sale order</x:v>
      </x:c>
      <x:c r="E96" s="17" t="str">
        <x:v>https://interchange.puc.texas.gov/Documents/52410_59_1212960.PDF</x:v>
      </x:c>
      <x:c r="F96" s="17" t="str">
        <x:v>June 3, 2022 final STM findings 40–43 and ordering paragraph 6 determine ratemaking rate base equals agreed purchase price because appraisals exceed price; amount is placed in confidential attachment FB-1. The later public January 11, 2024 table reports approved rate base of $3,893,000. Combining those public statements implies the transaction purchase price of $3,893,000; the confidential contract itself was not reviewed. Final findings 9, 23 and 26 report 1,350 existing sewer connections. Exact census date is not stated, so this is the figure recorded in the June 3, 2022 approval rather than a separately verified February 28 closing census. No water assets are part of this transaction.</x:v>
      </x:c>
      <x:c r="G96" s="3"/>
    </x:row>
    <x:row r="97" ht="68" customHeight="1">
      <x:c r="A97" s="17" t="str">
        <x:v>GAO2021</x:v>
      </x:c>
      <x:c r="B97" s="17" t="str">
        <x:v>Private Water Utilities: Actions Needed to Enhance Ownership Data</x:v>
      </x:c>
      <x:c r="C97" s="17" t="str">
        <x:v>2021-03-26</x:v>
      </x:c>
      <x:c r="D97" s="17" t="str">
        <x:v>Official evidence review, interviews, SDWIS and funding-data assessment.</x:v>
      </x:c>
      <x:c r="E97" s="17" t="str">
        <x:v>https://www.gao.gov/products/gao-21-291</x:v>
      </x:c>
      <x:c r="F97" s="17" t="str">
        <x:v>Read scope: Primary summary and current recommendation status; search-indexed full-report passages. Findings: SDWIS ownership information inaccurate or outdated; EPA did not define all ownership types or verify ownership entries. Five empirical price comparisons found higher private-for-profit bills, but GAO emphasizes limitations and many determinants of rates. Limits: Not a causal estimate of Texas acquisitions or FMV. Historic descriptive rate studies vary in consumption assumptions and samples.</x:v>
      </x:c>
      <x:c r="G97" s="3"/>
    </x:row>
    <x:row r="98" ht="68" customHeight="1">
      <x:c r="A98" s="17" t="str">
        <x:v>McKiernanWarner2024</x:v>
      </x:c>
      <x:c r="B98" s="17" t="str">
        <x:v>Challenges in reintroducing fair market value to US public water/wastewater systems</x:v>
      </x:c>
      <x:c r="C98" s="17" t="str"/>
      <x:c r="D98" s="17" t="str">
        <x:v>Legal and regulatory document comparison across 13 FMV states plus two acquisition cases, not a causal panel.</x:v>
      </x:c>
      <x:c r="E98" s="17" t="str">
        <x:v>https://www.tandfonline.com/doi/abs/10.1080/07900627.2024.2400491</x:v>
      </x:c>
      <x:c r="F98" s="17" t="str">
        <x:v>Read scope: Extensive primary full-text passages returned by web search; publisher open request 403. Findings: Shows buyer-seller incentive to price near appraisal ceiling, problems selecting comparable sales, variation across appraisals, and possible benefits of consolidated tariffs for underinvested systems. Limits: Primarily municipal divestitures; Texas private-to-private acquisitions differ in seller incentives. Not evidence that 2019 caused Texas transaction prices or rates to rise.</x:v>
      </x:c>
      <x:c r="G98" s="3"/>
    </x:row>
    <x:row r="99" ht="68" customHeight="1">
      <x:c r="A99" s="17" t="str">
        <x:v>BarnesPowell2026</x:v>
      </x:c>
      <x:c r="B99" s="17" t="str">
        <x:v>Does Political Decoupling Through Fair Market Privatization Improve Managerial and Political Outcomes? Insights From Water Utility Sales</x:v>
      </x:c>
      <x:c r="C99" s="17" t="str">
        <x:v>2026-08-02</x:v>
      </x:c>
      <x:c r="D99" s="17" t="str">
        <x:v>15 Illinois municipal FMV sales to Illinois American Water, 34 county-matched municipal controls. Jan2013-Mar2025 monthly SDWIS panel; Poisson two-way fixed effects.</x:v>
      </x:c>
      <x:c r="E99" s="17" t="str">
        <x:v>https://onlinelibrary.wiley.com/doi/10.1111/puar.70174</x:v>
      </x:c>
      <x:c r="F99" s="17" t="str">
        <x:v>Read scope: Full primary text methods and results read; published Public Administration Review. Findings: Estimated incidence-rate ratios 0.026 for non-health and 0.082 for health violations: 97.4% and 91.8% reductions. No significant incumbent vote-share effect. Limits: 98-99% of monthly observations are zero, one buyer/one state, only 2,145 and 476 observations survive Poisson singleton dropping. Authors explicitly refrain from causal claims because staggered TWFE could not support dynamic event studies. No rate/affordability estimate and no FMV-versus-book-value sale comparison.</x:v>
      </x:c>
      <x:c r="G99" s="3"/>
    </x:row>
    <x:row r="100" ht="68" customHeight="1">
      <x:c r="A100" s="17" t="str">
        <x:v>MontoyaZhang2026</x:v>
      </x:c>
      <x:c r="B100" s="17" t="str">
        <x:v>Who Controls the Tap? The Quality Effects of Drinking Water Privatization in the United States</x:v>
      </x:c>
      <x:c r="C100" s="17" t="str">
        <x:v>2026-08-11</x:v>
      </x:c>
      <x:c r="D100" s="17" t="str">
        <x:v>Working paper; propensity-weighted difference-in-differences.</x:v>
      </x:c>
      <x:c r="E100" s="17" t="str">
        <x:v>https://papers.ssrn.com/sol3/papers.cfm?abstract_id=7266181</x:v>
      </x:c>
      <x:c r="F100" s="17" t="str">
        <x:v>Read scope: Primary SSRN abstract only; full-paper retrieval not yet successful. Do not represent as full-text reviewed or peer-reviewed. Findings: Abstract reports total SDWA violations decrease by 1.3 (88%), mainly monitoring/reporting; limited improvement in regulated contaminant concentrations. Not explained by increased construction, appears related to specialization and human capital. Limits: Cannot independently assess identification, sample dates, geography, or robustness without full text. National privatization study, not Texas FMV-specific.</x:v>
      </x:c>
      <x:c r="G100" s="3"/>
    </x:row>
    <x:row r="101" ht="68" customHeight="1">
      <x:c r="A101" s="17" t="str">
        <x:v>ZhangEtAl2022</x:v>
      </x:c>
      <x:c r="B101" s="17" t="str">
        <x:v>Water pricing and affordability in the US: public vs. private ownership</x:v>
      </x:c>
      <x:c r="C101" s="17" t="str">
        <x:v>2022-03-17</x:v>
      </x:c>
      <x:c r="D101" s="17" t="str">
        <x:v>Cross-sectional OLS of 500 largest US water systems: 321 government, 121 cooperative, 58 investor-owned. Controls for water supply, regulation and community characteristics.</x:v>
      </x:c>
      <x:c r="E101" s="17" t="str">
        <x:v>https://iwaponline.com/wp/article/24/3/500/87702/Water-pricing-and-affordability-in-the-US-public</x:v>
      </x:c>
      <x:c r="F101" s="17" t="str">
        <x:v>Read scope: Extensive primary text returned by indexed search including sample, regression findings and discussion. Findings: Descriptive annual bills $501 private versus $315 public/cooperative. Adjusted private coefficient approximately $144 annually; affordability burden coefficient about 1.55 percentage points higher for low-income households. Limits: Large-system cross-section, not acquisition event study; no Texas 2019 causal effect. Combining government and cooperatives prevents a pure co-op advantage claim.</x:v>
      </x:c>
      <x:c r="G101" s="3"/>
    </x:row>
    <x:row r="102" ht="68" customHeight="1">
      <x:c r="A102" s="17" t="str">
        <x:v>DobbinEtAl2023</x:v>
      </x:c>
      <x:c r="B102" s="17" t="str">
        <x:v>Panacea or Placebo? The Diverse Pathways and Implications of Drinking Water System Consolidation</x:v>
      </x:c>
      <x:c r="C102" s="17" t="str"/>
      <x:c r="D102" s="17" t="str">
        <x:v>All 206 known California consolidations, 2015-2021; governance pathways and community characteristics, not causal outcome estimation.</x:v>
      </x:c>
      <x:c r="E102" s="17" t="str">
        <x:v>https://agupubs.onlinelibrary.wiley.com/doi/10.1029/2023WR035179</x:v>
      </x:c>
      <x:c r="F102" s="17" t="str">
        <x:v>Read scope: Extensive primary full text returned by indexed search. Findings: Many consolidations are tiny or nonresidential. Public receiving utilities and mixed ownership pathways common; no simple privatization trend. Higher-resource communities overrepresented two-to-one among consolidated community systems. Limits: California institutions and funding differ; study does not measure a universal realized cost or health benefit.</x:v>
      </x:c>
      <x:c r="G102" s="3"/>
    </x:row>
    <x:row r="103" ht="68" customHeight="1">
      <x:c r="A103" s="17" t="str">
        <x:v>Dobbin2025</x:v>
      </x:c>
      <x:c r="B103" s="17" t="str">
        <x:v>Recent Trends in Water System Consolidation: Lessons from California</x:v>
      </x:c>
      <x:c r="C103" s="17" t="str"/>
      <x:c r="D103" s="17" t="str"/>
      <x:c r="E103" s="17" t="str">
        <x:v>https://awwa.onlinelibrary.wiley.com/doi/abs/10.1002/awwa.2448</x:v>
      </x:c>
      <x:c r="F103" s="17" t="str">
        <x:v>Read scope: Primary publisher key takeaways only; full-text not reviewed. Findings: Reports consolidation generally associated with rate increases for acquired/new customers while receiving-system rates often unchanged; geography and very small systems limit scale economies. Limits: Do not quote a numeric effect or infer causal/public-private ranking from key takeaways.</x:v>
      </x:c>
      <x:c r="G103" s="3"/>
    </x:row>
    <x:row r="104" ht="68" customHeight="1">
      <x:c r="A104" s="17" t="str">
        <x:v>KlienMichaud2019</x:v>
      </x:c>
      <x:c r="B104" s="17" t="str">
        <x:v>Water utility consolidation: Are economies of scale realized?</x:v>
      </x:c>
      <x:c r="C104" s="17" t="str"/>
      <x:c r="D104" s="17" t="str">
        <x:v>Matched difference-in-differences, more than 400 Central and Eastern European utilities, 1995-2017.</x:v>
      </x:c>
      <x:c r="E104" s="17" t="str">
        <x:v>https://www.sciencedirect.com/science/article/pii/S095717871930325X</x:v>
      </x:c>
      <x:c r="F104" s="17" t="str">
        <x:v>Read scope: Primary abstract only. Findings: No significant unit-cost decrease following administrative consolidation; some one-time costs and density losses. Limits: International institutional context; cannot establish a Texas effect.</x:v>
      </x:c>
      <x:c r="G104" s="3"/>
    </x:row>
    <x:row r="105" ht="22" customHeight="1">
      <x:c r="A105" s="3"/>
      <x:c r="B105" s="3"/>
      <x:c r="C105" s="3"/>
      <x:c r="D105" s="3"/>
      <x:c r="E105" s="3"/>
      <x:c r="F105" s="3"/>
      <x:c r="G105" s="3"/>
    </x:row>
    <x:row r="106" ht="22" customHeight="1">
      <x:c r="A106" s="3"/>
      <x:c r="B106" s="3"/>
      <x:c r="C106" s="3"/>
      <x:c r="D106" s="3"/>
      <x:c r="E106" s="3"/>
      <x:c r="F106" s="3"/>
      <x:c r="G106" s="3"/>
    </x:row>
    <x:row r="107" ht="22" customHeight="1">
      <x:c r="A107" s="3"/>
      <x:c r="B107" s="3"/>
      <x:c r="C107" s="3"/>
      <x:c r="D107" s="3"/>
      <x:c r="E107" s="3"/>
      <x:c r="F107" s="3"/>
      <x:c r="G107" s="3"/>
    </x:row>
    <x:row r="108" ht="22" customHeight="1">
      <x:c r="A108" s="3"/>
      <x:c r="B108" s="3"/>
      <x:c r="C108" s="3"/>
      <x:c r="D108" s="3"/>
      <x:c r="E108" s="3"/>
      <x:c r="F108" s="3"/>
      <x:c r="G108" s="3"/>
    </x:row>
    <x:row r="109" ht="22" customHeight="1">
      <x:c r="A109" s="3"/>
      <x:c r="B109" s="3"/>
      <x:c r="C109" s="3"/>
      <x:c r="D109" s="3"/>
      <x:c r="E109" s="3"/>
      <x:c r="F109" s="3"/>
      <x:c r="G109" s="3"/>
    </x:row>
    <x:row r="110" ht="22" customHeight="1">
      <x:c r="A110" s="3"/>
      <x:c r="B110" s="3"/>
      <x:c r="C110" s="3"/>
      <x:c r="D110" s="3"/>
      <x:c r="E110" s="3"/>
      <x:c r="F110" s="3"/>
      <x:c r="G110" s="3"/>
    </x:row>
    <x:row r="111" ht="22" customHeight="1">
      <x:c r="A111" s="3"/>
      <x:c r="B111" s="3"/>
      <x:c r="C111" s="3"/>
      <x:c r="D111" s="3"/>
      <x:c r="E111" s="3"/>
      <x:c r="F111" s="3"/>
      <x:c r="G111" s="3"/>
    </x:row>
    <x:row r="112" ht="22" customHeight="1">
      <x:c r="A112" s="3"/>
      <x:c r="B112" s="3"/>
      <x:c r="C112" s="3"/>
      <x:c r="D112" s="3"/>
      <x:c r="E112" s="3"/>
      <x:c r="F112" s="3"/>
      <x:c r="G112" s="3"/>
    </x:row>
    <x:row r="113" ht="22" customHeight="1">
      <x:c r="A113" s="3"/>
      <x:c r="B113" s="3"/>
      <x:c r="C113" s="3"/>
      <x:c r="D113" s="3"/>
      <x:c r="E113" s="3"/>
      <x:c r="F113" s="3"/>
      <x:c r="G113" s="3"/>
    </x:row>
    <x:row r="114" ht="22" customHeight="1">
      <x:c r="A114" s="3"/>
      <x:c r="B114" s="3"/>
      <x:c r="C114" s="3"/>
      <x:c r="D114" s="3"/>
      <x:c r="E114" s="3"/>
      <x:c r="F114" s="3"/>
      <x:c r="G114" s="3"/>
    </x:row>
    <x:row r="115" ht="22" customHeight="1">
      <x:c r="A115" s="3"/>
      <x:c r="B115" s="3"/>
      <x:c r="C115" s="3"/>
      <x:c r="D115" s="3"/>
      <x:c r="E115" s="3"/>
      <x:c r="F115" s="3"/>
      <x:c r="G115" s="3"/>
    </x:row>
    <x:row r="116" ht="22" customHeight="1">
      <x:c r="A116" s="3"/>
      <x:c r="B116" s="3"/>
      <x:c r="C116" s="3"/>
      <x:c r="D116" s="3"/>
      <x:c r="E116" s="3"/>
      <x:c r="F116" s="3"/>
      <x:c r="G116" s="3"/>
    </x:row>
    <x:row r="117" ht="22" customHeight="1">
      <x:c r="A117" s="3"/>
      <x:c r="B117" s="3"/>
      <x:c r="C117" s="3"/>
      <x:c r="D117" s="3"/>
      <x:c r="E117" s="3"/>
      <x:c r="F117" s="3"/>
      <x:c r="G117" s="3"/>
    </x:row>
    <x:row r="118" ht="22" customHeight="1">
      <x:c r="A118" s="3"/>
      <x:c r="B118" s="3"/>
      <x:c r="C118" s="3"/>
      <x:c r="D118" s="3"/>
      <x:c r="E118" s="3"/>
      <x:c r="F118" s="3"/>
      <x:c r="G118" s="3"/>
    </x:row>
    <x:row r="119" ht="22" customHeight="1">
      <x:c r="A119" s="3"/>
      <x:c r="B119" s="3"/>
      <x:c r="C119" s="3"/>
      <x:c r="D119" s="3"/>
      <x:c r="E119" s="3"/>
      <x:c r="F119" s="3"/>
      <x:c r="G119" s="3"/>
    </x:row>
    <x:row r="120" ht="22" customHeight="1">
      <x:c r="A120" s="3"/>
      <x:c r="B120" s="3"/>
      <x:c r="C120" s="3"/>
      <x:c r="D120" s="3"/>
      <x:c r="E120" s="3"/>
      <x:c r="F120" s="3"/>
      <x:c r="G120" s="3"/>
    </x:row>
  </x:sheetData>
  <x:pageMargins left="0.7" right="0.7" top="0.75" bottom="0.75" header="0.3" footer="0.3"/>
  <x:tableParts count="1">
    <x:tablePart xmlns:r="http://schemas.openxmlformats.org/officeDocument/2006/relationships" r:id="R508c0dd59c484de7"/>
  </x:tableParts>
</x:worksheet>
</file>